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920" windowWidth="15135" windowHeight="9300" activeTab="4"/>
  </bookViews>
  <sheets>
    <sheet name="SR1A" sheetId="1" r:id="rId1"/>
    <sheet name="SR1B" sheetId="2" r:id="rId2"/>
    <sheet name="SR1C" sheetId="3" r:id="rId3"/>
    <sheet name="SR2A" sheetId="4" r:id="rId4"/>
    <sheet name="SR2B" sheetId="5" r:id="rId5"/>
    <sheet name="SR2C" sheetId="6" r:id="rId6"/>
    <sheet name="SR2D" sheetId="7" r:id="rId7"/>
    <sheet name="SR3A" sheetId="8" r:id="rId8"/>
    <sheet name="SR3B" sheetId="9" r:id="rId9"/>
    <sheet name="SR4" sheetId="10" r:id="rId10"/>
  </sheets>
  <definedNames>
    <definedName name="_xlnm.Print_Area" localSheetId="0">'SR1A'!$A:$H</definedName>
    <definedName name="_xlnm.Print_Area" localSheetId="3">'SR2A'!$A:$H</definedName>
    <definedName name="_xlnm.Print_Area" localSheetId="4">'SR2B'!$A:$N</definedName>
    <definedName name="_xlnm.Print_Area" localSheetId="5">'SR2C'!$A:$I</definedName>
    <definedName name="_xlnm.Print_Area" localSheetId="7">'SR3A'!$A:$L</definedName>
    <definedName name="_xlnm.Print_Area" localSheetId="8">'SR3B'!$A:$M</definedName>
    <definedName name="_xlnm.Print_Area" localSheetId="9">'SR4'!$A:$K</definedName>
  </definedNames>
  <calcPr fullCalcOnLoad="1"/>
</workbook>
</file>

<file path=xl/sharedStrings.xml><?xml version="1.0" encoding="utf-8"?>
<sst xmlns="http://schemas.openxmlformats.org/spreadsheetml/2006/main" count="1877" uniqueCount="893">
  <si>
    <t>STANDARDISED APPROACH TO MARKET RISK - FX &amp; GOLD</t>
  </si>
  <si>
    <t>SPOT</t>
  </si>
  <si>
    <t>FORWARD</t>
  </si>
  <si>
    <t>Overall</t>
  </si>
  <si>
    <t>Item</t>
  </si>
  <si>
    <t>Nature of Item</t>
  </si>
  <si>
    <t>Balance Sheet Assets</t>
  </si>
  <si>
    <t>Balance Sheet Liabilities</t>
  </si>
  <si>
    <t>Net</t>
  </si>
  <si>
    <t>Gross Purchases</t>
  </si>
  <si>
    <t>Gross Sales</t>
  </si>
  <si>
    <t>TOTAL</t>
  </si>
  <si>
    <t>A.1</t>
  </si>
  <si>
    <t>GBP</t>
  </si>
  <si>
    <t>A.2</t>
  </si>
  <si>
    <t>USD</t>
  </si>
  <si>
    <t>A.3</t>
  </si>
  <si>
    <t>EUR</t>
  </si>
  <si>
    <t>A.4</t>
  </si>
  <si>
    <t>CHF</t>
  </si>
  <si>
    <t>A.5</t>
  </si>
  <si>
    <t>JPY</t>
  </si>
  <si>
    <t>A.6</t>
  </si>
  <si>
    <t>Other - Long</t>
  </si>
  <si>
    <t>A.7</t>
  </si>
  <si>
    <t>Other - Short</t>
  </si>
  <si>
    <t>A.8</t>
  </si>
  <si>
    <t>Balancing Item</t>
  </si>
  <si>
    <t>A</t>
  </si>
  <si>
    <t>Aggregate Net Long Open positions</t>
  </si>
  <si>
    <t>B</t>
  </si>
  <si>
    <t>Gold</t>
  </si>
  <si>
    <t>C</t>
  </si>
  <si>
    <t>Capital Requirement</t>
  </si>
  <si>
    <t>D</t>
  </si>
  <si>
    <t xml:space="preserve"> Risk Weighted Asset Equivalent</t>
  </si>
  <si>
    <t>STANDARDISED APPROACH TO MARKET RISK - COMMODITY</t>
  </si>
  <si>
    <t>Commodity Types</t>
  </si>
  <si>
    <t>Positions</t>
  </si>
  <si>
    <t>Capital Charges</t>
  </si>
  <si>
    <t>Gross Long</t>
  </si>
  <si>
    <t>Gross Short</t>
  </si>
  <si>
    <t>Net Open Position</t>
  </si>
  <si>
    <t>Simplified Approach</t>
  </si>
  <si>
    <t>Precious metals (excluding gold)</t>
  </si>
  <si>
    <t>Base metals</t>
  </si>
  <si>
    <t>Energy contracts</t>
  </si>
  <si>
    <t>Other Contracts</t>
  </si>
  <si>
    <t>Total</t>
  </si>
  <si>
    <t>SETTLEMENT RISK</t>
  </si>
  <si>
    <t>Delivery Versus Payment</t>
  </si>
  <si>
    <t>Number of Trades</t>
  </si>
  <si>
    <t>Nominal of Trades</t>
  </si>
  <si>
    <t>Days past due</t>
  </si>
  <si>
    <t>Factor</t>
  </si>
  <si>
    <t>Loss if trade fails</t>
  </si>
  <si>
    <t>Capital Charge</t>
  </si>
  <si>
    <t>5 – 15</t>
  </si>
  <si>
    <t>16 – 30</t>
  </si>
  <si>
    <t>31 – 45</t>
  </si>
  <si>
    <t>46 or more</t>
  </si>
  <si>
    <t>Risk Weighted Assets Equivalent</t>
  </si>
  <si>
    <t>Free Delivery</t>
  </si>
  <si>
    <t>Mark-to-Market Receivable</t>
  </si>
  <si>
    <t>Counterpaty Risk Weight</t>
  </si>
  <si>
    <t>Risk Weighted Assets</t>
  </si>
  <si>
    <t>C.1</t>
  </si>
  <si>
    <t>4 Days or less since delivery</t>
  </si>
  <si>
    <t>C.1.1</t>
  </si>
  <si>
    <t>C.1.2</t>
  </si>
  <si>
    <t>C.1.3</t>
  </si>
  <si>
    <t>C.1.4</t>
  </si>
  <si>
    <t>C.1.5</t>
  </si>
  <si>
    <t>C.2</t>
  </si>
  <si>
    <t>Over 4 Days since delivery</t>
  </si>
  <si>
    <t>Total Risk Weighted Assets Equivalent for Settlement Risk</t>
  </si>
  <si>
    <t>E</t>
  </si>
  <si>
    <t>Risk weighted Assets Equivalent</t>
  </si>
  <si>
    <t>Note</t>
  </si>
  <si>
    <t>Non-interest bearing</t>
  </si>
  <si>
    <t>Sight –  &lt;1 month</t>
  </si>
  <si>
    <t>&gt;1month  – &lt; 3 months</t>
  </si>
  <si>
    <t>&gt;3 months – &lt;6 months</t>
  </si>
  <si>
    <t>&gt;6 months – &lt;12 months</t>
  </si>
  <si>
    <t>&gt;1 year – &lt; 2 years</t>
  </si>
  <si>
    <t>2 years – &lt; 4 years</t>
  </si>
  <si>
    <t>4 years – &lt; 10 years</t>
  </si>
  <si>
    <t xml:space="preserve">Over 10 years </t>
  </si>
  <si>
    <t>ASSETS</t>
  </si>
  <si>
    <t xml:space="preserve">Deposits with credit institutions </t>
  </si>
  <si>
    <t>Deposits with credit institutions incorporating embedded options (including group)</t>
  </si>
  <si>
    <t>CDs, FRNs and bills of exchange purchased</t>
  </si>
  <si>
    <t>Bonds and other instruments purchased incorporating embedded options (including group)</t>
  </si>
  <si>
    <t>Other investments</t>
  </si>
  <si>
    <t>Loans and overdrafts</t>
  </si>
  <si>
    <t>Residential mortgages – floating and variable rate</t>
  </si>
  <si>
    <t>Residential mortgages – fixed rate</t>
  </si>
  <si>
    <t>All other assets</t>
  </si>
  <si>
    <t xml:space="preserve">Forward foreign exchange purchases </t>
  </si>
  <si>
    <t xml:space="preserve">Other interest rate related contracts </t>
  </si>
  <si>
    <t>Other off balance sheet assets</t>
  </si>
  <si>
    <t>Total Assets (including off balance sheet)</t>
  </si>
  <si>
    <t>LIABILITIES</t>
  </si>
  <si>
    <t>Demand and notice accounts</t>
  </si>
  <si>
    <t>Fixed term deposits</t>
  </si>
  <si>
    <t xml:space="preserve">Deposit bonds Issued </t>
  </si>
  <si>
    <t xml:space="preserve">Structured deposits, deposits and deposit bonds issued incorporating embedded options </t>
  </si>
  <si>
    <t>All other liabilities</t>
  </si>
  <si>
    <t>Forward foreign exchange sales</t>
  </si>
  <si>
    <t>Other off balance sheet liabilities</t>
  </si>
  <si>
    <t>Total Liabilities (including off balance sheet)</t>
  </si>
  <si>
    <t>Net Position</t>
  </si>
  <si>
    <t>Weighting (shock move 200 basis points)</t>
  </si>
  <si>
    <t>Weighted Position</t>
  </si>
  <si>
    <t>Amount at Risk</t>
  </si>
  <si>
    <t>Total Liabilities</t>
  </si>
  <si>
    <t>Amount at Risk brought forward</t>
  </si>
  <si>
    <t>Sterling</t>
  </si>
  <si>
    <t>Specified Currency (i)</t>
  </si>
  <si>
    <t>Specified Currency (ii)</t>
  </si>
  <si>
    <t>Specified Currency (iii)</t>
  </si>
  <si>
    <t>All Other Currencies</t>
  </si>
  <si>
    <t>Total Amount at Risk</t>
  </si>
  <si>
    <t>FORM SR-2A</t>
  </si>
  <si>
    <t>CAPITAL</t>
  </si>
  <si>
    <t>Amount £'000</t>
  </si>
  <si>
    <t>A.3.1</t>
  </si>
  <si>
    <t>A.3.2</t>
  </si>
  <si>
    <t>B.1</t>
  </si>
  <si>
    <t>B.2</t>
  </si>
  <si>
    <t>B.3</t>
  </si>
  <si>
    <t>B.4</t>
  </si>
  <si>
    <t>B.5</t>
  </si>
  <si>
    <t>B.6</t>
  </si>
  <si>
    <t>B.7</t>
  </si>
  <si>
    <t>B.8</t>
  </si>
  <si>
    <t>C.3</t>
  </si>
  <si>
    <t>C.4</t>
  </si>
  <si>
    <t>Securitisations - Equity Tranches</t>
  </si>
  <si>
    <t>C.5</t>
  </si>
  <si>
    <t>C.6</t>
  </si>
  <si>
    <t>C.7</t>
  </si>
  <si>
    <t>Other</t>
  </si>
  <si>
    <t>D.1.1</t>
  </si>
  <si>
    <t>D.1.2</t>
  </si>
  <si>
    <t>D.1</t>
  </si>
  <si>
    <t>D.2.1</t>
  </si>
  <si>
    <t>D.2.2</t>
  </si>
  <si>
    <t>D.2</t>
  </si>
  <si>
    <t>PROFIT &amp; LOSS ACCOUNT</t>
  </si>
  <si>
    <t>Income</t>
  </si>
  <si>
    <t>Banking Income</t>
  </si>
  <si>
    <t>A.1.1.1</t>
  </si>
  <si>
    <t>Interest Income</t>
  </si>
  <si>
    <t>A.1.1.2</t>
  </si>
  <si>
    <t xml:space="preserve">Interest Expense </t>
  </si>
  <si>
    <t>A.1.1</t>
  </si>
  <si>
    <t>Net Interest Income</t>
  </si>
  <si>
    <t>A.1.2</t>
  </si>
  <si>
    <t>Profit/loss on foreign exchange dealing and currency positions</t>
  </si>
  <si>
    <t>A.1.3</t>
  </si>
  <si>
    <t>Profit/Loss on investments held for dealing</t>
  </si>
  <si>
    <t>A.1.4</t>
  </si>
  <si>
    <t>Net Income from banking fees, charges and commissions</t>
  </si>
  <si>
    <t>A.1.5</t>
  </si>
  <si>
    <t>Increase/decrease in book value of investments</t>
  </si>
  <si>
    <t>Total Banking Income</t>
  </si>
  <si>
    <t>Non Banking Income</t>
  </si>
  <si>
    <t>A.2.1</t>
  </si>
  <si>
    <t>Investment management fees</t>
  </si>
  <si>
    <t>A.2.2</t>
  </si>
  <si>
    <t>Trust and company administration fees</t>
  </si>
  <si>
    <t>A.2.3</t>
  </si>
  <si>
    <t>Trustee/Custodian fees</t>
  </si>
  <si>
    <t>A.2.4</t>
  </si>
  <si>
    <t>Fund management fees</t>
  </si>
  <si>
    <t>A.2.5</t>
  </si>
  <si>
    <t>Investment dealing profits and commissions</t>
  </si>
  <si>
    <t>A.2.6</t>
  </si>
  <si>
    <t>Total Non Banking Income</t>
  </si>
  <si>
    <t>Dividends and other income</t>
  </si>
  <si>
    <t xml:space="preserve">Dividends/share of profits (or losses) from subsidiaries and associated companies </t>
  </si>
  <si>
    <t>Other Income</t>
  </si>
  <si>
    <t>Total Dividends and other income</t>
  </si>
  <si>
    <t>Total Income</t>
  </si>
  <si>
    <t>Expenses</t>
  </si>
  <si>
    <t>Operating Expenses</t>
  </si>
  <si>
    <t>B.1.1</t>
  </si>
  <si>
    <t>Staff costs</t>
  </si>
  <si>
    <t>B.1.2</t>
  </si>
  <si>
    <t>Occupancy</t>
  </si>
  <si>
    <t>B.1.3</t>
  </si>
  <si>
    <t>Audit &amp; Legal fees</t>
  </si>
  <si>
    <t>B.1.4</t>
  </si>
  <si>
    <t>Directors Remuneration</t>
  </si>
  <si>
    <t>B.1.5</t>
  </si>
  <si>
    <t>Group management / administration charge</t>
  </si>
  <si>
    <t>B.1.6</t>
  </si>
  <si>
    <t>Total Operating Expenses</t>
  </si>
  <si>
    <t>Other Expenses</t>
  </si>
  <si>
    <t>B.2.1</t>
  </si>
  <si>
    <t>Interest paid and payable on subordinated debt</t>
  </si>
  <si>
    <t>B.2.2</t>
  </si>
  <si>
    <t>Net charge/credit for specific/individual and general/collective bad debt provisions</t>
  </si>
  <si>
    <t>B.2.3</t>
  </si>
  <si>
    <t>Other expenses</t>
  </si>
  <si>
    <t>Total Other Expenses</t>
  </si>
  <si>
    <t>Total Expenses</t>
  </si>
  <si>
    <t>Profit or Loss</t>
  </si>
  <si>
    <t>Profit /loss before taxation, extraordinary items and dividends</t>
  </si>
  <si>
    <t>Extraordinary items</t>
  </si>
  <si>
    <t>Taxation</t>
  </si>
  <si>
    <t>Profit /loss after taxation and extraordinary items</t>
  </si>
  <si>
    <t>Dividends</t>
  </si>
  <si>
    <t>Profit/loss retained</t>
  </si>
  <si>
    <t>FORM SR-1A</t>
  </si>
  <si>
    <t>BALANCE SHEET ASSETS</t>
  </si>
  <si>
    <t>Sterling £'000</t>
  </si>
  <si>
    <t>Other ccy £'000</t>
  </si>
  <si>
    <t>Total £'000</t>
  </si>
  <si>
    <t>Credit</t>
  </si>
  <si>
    <t>Cash</t>
  </si>
  <si>
    <t>Notes and coins</t>
  </si>
  <si>
    <t>F</t>
  </si>
  <si>
    <t>Cash items in the course of collection</t>
  </si>
  <si>
    <t>SUBTOTAL</t>
  </si>
  <si>
    <t>Loans to Banks</t>
  </si>
  <si>
    <t>Loans to Parent</t>
  </si>
  <si>
    <t>Loans to fellow banking subsidiaries</t>
  </si>
  <si>
    <t>Loans to other banks - 1 year or less to maturity</t>
  </si>
  <si>
    <t>Loans to other banks - greater than 1 year to maturity</t>
  </si>
  <si>
    <t>Marketable Assets</t>
  </si>
  <si>
    <t>CDs, CP and FRNs of less than 1 year to maturity</t>
  </si>
  <si>
    <t>C.3.1</t>
  </si>
  <si>
    <t>Parent issued</t>
  </si>
  <si>
    <t>C.3.2</t>
  </si>
  <si>
    <t>Other group bank issued</t>
  </si>
  <si>
    <t>C.3.3</t>
  </si>
  <si>
    <t>Other Banks</t>
  </si>
  <si>
    <t>C.3.4</t>
  </si>
  <si>
    <t>All Marketable CP</t>
  </si>
  <si>
    <t>Other Marketable Bank Debt</t>
  </si>
  <si>
    <t>C.4.1</t>
  </si>
  <si>
    <t>C.4.2</t>
  </si>
  <si>
    <t>C.4.3</t>
  </si>
  <si>
    <t>Other Marketable Assets</t>
  </si>
  <si>
    <t>C.5.1</t>
  </si>
  <si>
    <t>Other Marketable debt - Group non-banking entities</t>
  </si>
  <si>
    <t>C.5.2</t>
  </si>
  <si>
    <t>Other Marketable debt - Corporate</t>
  </si>
  <si>
    <t>C.5.3</t>
  </si>
  <si>
    <t>Other Marketable debt - Securitisation exposures - non equity</t>
  </si>
  <si>
    <t>C.5.4</t>
  </si>
  <si>
    <t>Other Marketable debt - Sovereign</t>
  </si>
  <si>
    <t>C.5.5</t>
  </si>
  <si>
    <t>Other Marketable PSE Debt</t>
  </si>
  <si>
    <t>C.5.6</t>
  </si>
  <si>
    <t>Marketable Bank equity holdings</t>
  </si>
  <si>
    <t>K</t>
  </si>
  <si>
    <t>C.5.7</t>
  </si>
  <si>
    <t>Marketable Corporate equity holdings</t>
  </si>
  <si>
    <t>L</t>
  </si>
  <si>
    <t>C.5.8</t>
  </si>
  <si>
    <t>Marketable Securitisation exposures - equity tranche holdings</t>
  </si>
  <si>
    <t>Loans and Advances</t>
  </si>
  <si>
    <t>Group non-banking entities</t>
  </si>
  <si>
    <t>Sovereigns</t>
  </si>
  <si>
    <t>D.3</t>
  </si>
  <si>
    <t>PSEs</t>
  </si>
  <si>
    <t>D.4</t>
  </si>
  <si>
    <t>Corporate Lending</t>
  </si>
  <si>
    <t>D.5</t>
  </si>
  <si>
    <t>Retail Lending</t>
  </si>
  <si>
    <t>G</t>
  </si>
  <si>
    <t>D.6</t>
  </si>
  <si>
    <t>Residential Mortgages</t>
  </si>
  <si>
    <t>H</t>
  </si>
  <si>
    <t>D.7</t>
  </si>
  <si>
    <t>Capital Connected Lending</t>
  </si>
  <si>
    <t>Investments</t>
  </si>
  <si>
    <t>E.1</t>
  </si>
  <si>
    <t>Non Marketable Sovereign Debt</t>
  </si>
  <si>
    <t>E.2</t>
  </si>
  <si>
    <t>Non Marketable PSE Debt</t>
  </si>
  <si>
    <t>E.3</t>
  </si>
  <si>
    <t>Non Marketable debt - parental</t>
  </si>
  <si>
    <t>E.4</t>
  </si>
  <si>
    <t>Non Marketable debt - Other group bank</t>
  </si>
  <si>
    <t>E.5</t>
  </si>
  <si>
    <t>Non Marketable debt - Other bank issued</t>
  </si>
  <si>
    <t>E.6</t>
  </si>
  <si>
    <t>Non Marketable debt - Group non-banking entities</t>
  </si>
  <si>
    <t>E.7</t>
  </si>
  <si>
    <t>Non Marketable debt - Corporate</t>
  </si>
  <si>
    <t>E.8</t>
  </si>
  <si>
    <t>Non Marketable Securitisation exposures - non capital</t>
  </si>
  <si>
    <t>E.9</t>
  </si>
  <si>
    <t>E.10</t>
  </si>
  <si>
    <t>Capital Investments in Subsidiaries and other associated companies</t>
  </si>
  <si>
    <t>E.11</t>
  </si>
  <si>
    <t>Capital Investments in other banks</t>
  </si>
  <si>
    <t>E.12</t>
  </si>
  <si>
    <t>Equity - Corporate</t>
  </si>
  <si>
    <t>Securitisation exposures - equity tranches</t>
  </si>
  <si>
    <t>Other Financial</t>
  </si>
  <si>
    <t>F.1</t>
  </si>
  <si>
    <t>Items in suspense</t>
  </si>
  <si>
    <t>F.2</t>
  </si>
  <si>
    <t>Settlement Balances</t>
  </si>
  <si>
    <t>F.3</t>
  </si>
  <si>
    <t>Debtors and Prepayments</t>
  </si>
  <si>
    <t>F.4</t>
  </si>
  <si>
    <t>Operating leases</t>
  </si>
  <si>
    <t>F.5</t>
  </si>
  <si>
    <t>All past due assets</t>
  </si>
  <si>
    <t>J</t>
  </si>
  <si>
    <t>G.1</t>
  </si>
  <si>
    <t>Premises owned and occupied by the bank</t>
  </si>
  <si>
    <t>G.2</t>
  </si>
  <si>
    <t>Other land and property owned by the bank</t>
  </si>
  <si>
    <t>G.3</t>
  </si>
  <si>
    <t>Plant, equipment, leasehold premises, and motor vehicles</t>
  </si>
  <si>
    <t>G.4</t>
  </si>
  <si>
    <t>Intangible assets including goodwill</t>
  </si>
  <si>
    <t>TOTAL ASSETS</t>
  </si>
  <si>
    <t>BALANCE SHEET LIABILITIES</t>
  </si>
  <si>
    <t>Deposits due to:</t>
  </si>
  <si>
    <t>Parent/Holding Company or Group</t>
  </si>
  <si>
    <t>Associated Banking Companies</t>
  </si>
  <si>
    <t>Fellow Subsidiaries</t>
  </si>
  <si>
    <t>Other Deposit Takers</t>
  </si>
  <si>
    <t>Retail Customers</t>
  </si>
  <si>
    <t>Corporate / Trust / Fiduciary</t>
  </si>
  <si>
    <t>All Other</t>
  </si>
  <si>
    <t>CDs and Other Debt</t>
  </si>
  <si>
    <t>Certificates of deposit issued</t>
  </si>
  <si>
    <t>Promissory notes, bills and other short term paper issued</t>
  </si>
  <si>
    <t>Non - Capital term debt issued</t>
  </si>
  <si>
    <t>Creditors, accruals and provisions</t>
  </si>
  <si>
    <t>Interest payable</t>
  </si>
  <si>
    <t>Creditors and accruals</t>
  </si>
  <si>
    <t>Current taxation</t>
  </si>
  <si>
    <t>Other taxation</t>
  </si>
  <si>
    <t>Settlement balances</t>
  </si>
  <si>
    <t>Provisions</t>
  </si>
  <si>
    <t>C.8</t>
  </si>
  <si>
    <t>Dividends payable</t>
  </si>
  <si>
    <t>C.9</t>
  </si>
  <si>
    <t>Other liabilities</t>
  </si>
  <si>
    <t>Capital</t>
  </si>
  <si>
    <t>TOTAL LIABILITIES</t>
  </si>
  <si>
    <t>OFF BALANCE SHEET ITEMS</t>
  </si>
  <si>
    <t>Off Balance Sheet Commitments</t>
  </si>
  <si>
    <t>Direct Credit Substitutes</t>
  </si>
  <si>
    <t>Transaction Related Contingencies</t>
  </si>
  <si>
    <t>Trade Related Contingencies</t>
  </si>
  <si>
    <t>Asset sales with recourse</t>
  </si>
  <si>
    <t>Forward asset purchases</t>
  </si>
  <si>
    <t>Partly paid up shares and securities</t>
  </si>
  <si>
    <t>Forward deposits placed</t>
  </si>
  <si>
    <t>Note Issuance and Revolving Underwriting Facilities</t>
  </si>
  <si>
    <t>A.9</t>
  </si>
  <si>
    <t>Other commitments with original maturity of less than 1 year</t>
  </si>
  <si>
    <t>A.10</t>
  </si>
  <si>
    <t>Other commitments with original maturity of 1 year and over</t>
  </si>
  <si>
    <t>A.11</t>
  </si>
  <si>
    <t>Commitments that are unconditionally cancellable without prior notice</t>
  </si>
  <si>
    <t>OTC Contracts</t>
  </si>
  <si>
    <t>Interest rate contracts</t>
  </si>
  <si>
    <t>Foreign exchange and gold contracts</t>
  </si>
  <si>
    <t>Equity contracts</t>
  </si>
  <si>
    <t>Other precious metal contracts</t>
  </si>
  <si>
    <t>Other commodity conracts</t>
  </si>
  <si>
    <t>Netted Exposures</t>
  </si>
  <si>
    <t>Total Off- Balance Sheet Items</t>
  </si>
  <si>
    <t>FORM SR-2C</t>
  </si>
  <si>
    <t>CREDIT RISK</t>
  </si>
  <si>
    <t>Credit Risk - RWA Equivalent: SSA</t>
  </si>
  <si>
    <t>Credit Risk - RWA Equivalent: SAC</t>
  </si>
  <si>
    <t>Credit Risk - RWA Equivalent: FIRB</t>
  </si>
  <si>
    <t>Credit Risk - RWA Equivalent: AIRB</t>
  </si>
  <si>
    <t>TOTAL CREDIT RISK RWA</t>
  </si>
  <si>
    <t>OPERATIONAL RISK</t>
  </si>
  <si>
    <t>Operational Risk - RWA Equivalent: BIA</t>
  </si>
  <si>
    <t>Operational Risk - RWA Equivalent: SAO</t>
  </si>
  <si>
    <t>Operational Risk - RWA Equivalent: ASA</t>
  </si>
  <si>
    <t>Operational Risk - RWA Equivalent: AMA</t>
  </si>
  <si>
    <t>TOTAL OPERATIONAL RISK RWA</t>
  </si>
  <si>
    <t>MARKET RISK IN THE BANKING BOOK</t>
  </si>
  <si>
    <t>Market Risk - RWA Equivalent - SAM: FX &amp; Gold</t>
  </si>
  <si>
    <t>Market Risk - RWA Equivalent - SAM: Commodities</t>
  </si>
  <si>
    <t>TOTAL BANKING BOOK MARKET RISK RWA</t>
  </si>
  <si>
    <t>TOTAL SETTLEMENT RISK RWA</t>
  </si>
  <si>
    <t>TOTAL RISK WEIGHTED ASSETS (Pillar 1)</t>
  </si>
  <si>
    <t>MEMORANDUM ITEMS</t>
  </si>
  <si>
    <t>Reported under SR-1A item</t>
  </si>
  <si>
    <t>Amount drawn £'000</t>
  </si>
  <si>
    <t>Facility limit £'000</t>
  </si>
  <si>
    <t>AMOUNTS DUE TO PARTIES CONNECTED TO THE BANK</t>
  </si>
  <si>
    <t>Other group companies - credit institutions</t>
  </si>
  <si>
    <t>Other group companies - other</t>
  </si>
  <si>
    <t>Directors, controllers and their associates</t>
  </si>
  <si>
    <t>Non-group companies, trusts and other bodies with which the directors and controllers are associated</t>
  </si>
  <si>
    <t>SUB-TOTAL</t>
  </si>
  <si>
    <t>AMOUNTS DUE FROM PARTIES CONNECTED TO THE BANK</t>
  </si>
  <si>
    <t>INVESTMENTS</t>
  </si>
  <si>
    <t>Quoted investments: Market Valuation</t>
  </si>
  <si>
    <t>Unquoted investments: Directors' valuation</t>
  </si>
  <si>
    <t>Encumbered Assets</t>
  </si>
  <si>
    <t>Fiduciary Deposits</t>
  </si>
  <si>
    <t>Full time</t>
  </si>
  <si>
    <t>Part time</t>
  </si>
  <si>
    <t>Number of staff employed</t>
  </si>
  <si>
    <t>Sterling denominated</t>
  </si>
  <si>
    <t>Other ccy denominated</t>
  </si>
  <si>
    <t>Number of accounts as at the reporting date</t>
  </si>
  <si>
    <t>Deposits / loans received from other Isle of Man credit institutions</t>
  </si>
  <si>
    <t>Portfolio</t>
  </si>
  <si>
    <t>Portfolio Name</t>
  </si>
  <si>
    <t>Amount</t>
  </si>
  <si>
    <t>Claims on Sovereigns</t>
  </si>
  <si>
    <t>Claims on Public Sector Entities (PSEs)</t>
  </si>
  <si>
    <t>Claims on Corporates</t>
  </si>
  <si>
    <t>Claims on Banks</t>
  </si>
  <si>
    <t>Securitisations</t>
  </si>
  <si>
    <t>Retail Exposures</t>
  </si>
  <si>
    <t>Past Due Exposures</t>
  </si>
  <si>
    <t>Other Balance Sheet Exposures</t>
  </si>
  <si>
    <t>M</t>
  </si>
  <si>
    <t>Off-Balance Sheet</t>
  </si>
  <si>
    <t>N</t>
  </si>
  <si>
    <t>Off-Balance Sheet - OTCs</t>
  </si>
  <si>
    <t>P</t>
  </si>
  <si>
    <t>Risk Weight</t>
  </si>
  <si>
    <t>Risk Weighted Amount</t>
  </si>
  <si>
    <t>Claims on other Sovereigns:</t>
  </si>
  <si>
    <t>Risk Weight 0%</t>
  </si>
  <si>
    <t>Risk Weight 20%</t>
  </si>
  <si>
    <t>Risk Weight 50%</t>
  </si>
  <si>
    <t>Risk Weight 100%</t>
  </si>
  <si>
    <t>Risk Weight 150%</t>
  </si>
  <si>
    <t>Claims on other PSEs:</t>
  </si>
  <si>
    <t>B.2.4</t>
  </si>
  <si>
    <t>B.2.5</t>
  </si>
  <si>
    <t>Claims on Banks, except guarantees</t>
  </si>
  <si>
    <t>Maturity more than 3 Months</t>
  </si>
  <si>
    <t>D.1.1.1</t>
  </si>
  <si>
    <t>D.1.1.2</t>
  </si>
  <si>
    <t>D.1.1.3</t>
  </si>
  <si>
    <t>D.1.1.4</t>
  </si>
  <si>
    <t>Maturity less than 3 Months</t>
  </si>
  <si>
    <t>D.1.2.1</t>
  </si>
  <si>
    <t>D.1.2.2</t>
  </si>
  <si>
    <t>D.1.2.3</t>
  </si>
  <si>
    <t>D.1.2.4</t>
  </si>
  <si>
    <t>Claims secured by guarantees from Banks</t>
  </si>
  <si>
    <t>D.2.1.1</t>
  </si>
  <si>
    <t>D.2.1.2</t>
  </si>
  <si>
    <t>D.2.1.3</t>
  </si>
  <si>
    <t>D.2.1.4</t>
  </si>
  <si>
    <t>D.2.2.1</t>
  </si>
  <si>
    <t>D.2.2.2</t>
  </si>
  <si>
    <t>D.2.2.3</t>
  </si>
  <si>
    <t>D.2.2.4</t>
  </si>
  <si>
    <t>Risk Weight 350%</t>
  </si>
  <si>
    <t>Claims collateralised by cash deposits</t>
  </si>
  <si>
    <t>Claims in regulatory retail portfolio</t>
  </si>
  <si>
    <t>Claims falling outside the regulatory retail portfolio</t>
  </si>
  <si>
    <t>H.1</t>
  </si>
  <si>
    <t>Risk Weight 35%</t>
  </si>
  <si>
    <t>H.2</t>
  </si>
  <si>
    <t>H.3</t>
  </si>
  <si>
    <t>Risk Weight 75%</t>
  </si>
  <si>
    <t>H.4</t>
  </si>
  <si>
    <t>J.1</t>
  </si>
  <si>
    <t>Secured</t>
  </si>
  <si>
    <t>J.1.1</t>
  </si>
  <si>
    <t>J.1.2</t>
  </si>
  <si>
    <t>J.1.3</t>
  </si>
  <si>
    <t>J.1.4</t>
  </si>
  <si>
    <t>J.1.5</t>
  </si>
  <si>
    <t>J.1.6</t>
  </si>
  <si>
    <t>J.1.7</t>
  </si>
  <si>
    <t>J.2</t>
  </si>
  <si>
    <t>Unsecured</t>
  </si>
  <si>
    <t>J.2.1</t>
  </si>
  <si>
    <t>J.2.2</t>
  </si>
  <si>
    <t>J.2.3</t>
  </si>
  <si>
    <t>K.1</t>
  </si>
  <si>
    <t>K.2</t>
  </si>
  <si>
    <t>K.3</t>
  </si>
  <si>
    <t>K.4</t>
  </si>
  <si>
    <t>K.5</t>
  </si>
  <si>
    <t>K.6</t>
  </si>
  <si>
    <t>L.1</t>
  </si>
  <si>
    <t>Tangible Assets</t>
  </si>
  <si>
    <t>L.2</t>
  </si>
  <si>
    <t>Equity</t>
  </si>
  <si>
    <t>L.3</t>
  </si>
  <si>
    <t>High Risk Assets</t>
  </si>
  <si>
    <t>L.4</t>
  </si>
  <si>
    <t>Other, including Prepayments and Debtors</t>
  </si>
  <si>
    <t>L.4.1</t>
  </si>
  <si>
    <t>L.4.2</t>
  </si>
  <si>
    <t>L.4.3</t>
  </si>
  <si>
    <t>L.4.4</t>
  </si>
  <si>
    <t>L.4.5</t>
  </si>
  <si>
    <t>L.4.6</t>
  </si>
  <si>
    <t>L.4.7</t>
  </si>
  <si>
    <t>M.1</t>
  </si>
  <si>
    <t>M.2</t>
  </si>
  <si>
    <t>M.3</t>
  </si>
  <si>
    <t>M.4</t>
  </si>
  <si>
    <t>M.5</t>
  </si>
  <si>
    <t>Direct credit substitutes</t>
  </si>
  <si>
    <t>Transaction related contingencies</t>
  </si>
  <si>
    <t>Trade-related contingencies</t>
  </si>
  <si>
    <t>Credit Conversion Factor</t>
  </si>
  <si>
    <t>Credit Equivalent Amount</t>
  </si>
  <si>
    <t>After CRM:</t>
  </si>
  <si>
    <t>Other, Total Amount</t>
  </si>
  <si>
    <t>Other, Average weight</t>
  </si>
  <si>
    <t>Items requiring Capital Deduction</t>
  </si>
  <si>
    <t>M.6</t>
  </si>
  <si>
    <t>M.7</t>
  </si>
  <si>
    <t>M.8</t>
  </si>
  <si>
    <t>M.9a</t>
  </si>
  <si>
    <t>M.9b</t>
  </si>
  <si>
    <t>Note issuance and revolving underwriting facilities</t>
  </si>
  <si>
    <t>M.9c</t>
  </si>
  <si>
    <t>N.1</t>
  </si>
  <si>
    <t>Positive Mark-to-Market</t>
  </si>
  <si>
    <t>Time to Maturity</t>
  </si>
  <si>
    <t>Add-on %</t>
  </si>
  <si>
    <t>Add-on Amount</t>
  </si>
  <si>
    <t>After CRM</t>
  </si>
  <si>
    <t>Weight</t>
  </si>
  <si>
    <t>N.1  Schedule</t>
  </si>
  <si>
    <t>No.</t>
  </si>
  <si>
    <t>&lt; 1 year</t>
  </si>
  <si>
    <t>1 - 5 years</t>
  </si>
  <si>
    <t>&gt; 5 years</t>
  </si>
  <si>
    <t>N.2</t>
  </si>
  <si>
    <t>Schedule</t>
  </si>
  <si>
    <t>N.3</t>
  </si>
  <si>
    <t>N.4</t>
  </si>
  <si>
    <t>N.5</t>
  </si>
  <si>
    <t>Other commodity contracts</t>
  </si>
  <si>
    <t>Reporting institutions are required to report their contracts in exchange rate and gold, interest rate, equity, precious metals, other commodities in banking book and trading book, and credit derivative contracts in trading book that are subject to bilateral netting agreements.</t>
  </si>
  <si>
    <t>Section 1 - analysis of all exposures to non credit institutions of 10% or above of Large Exposures Capital Base ("LECB")</t>
  </si>
  <si>
    <t>1.Customer / Counterparty Name</t>
  </si>
  <si>
    <t>2. State if customer / counterparty is connected to the bank (Y or N)</t>
  </si>
  <si>
    <t>3. Exposure as at reporting date gross of specific/individual provisions £'000</t>
  </si>
  <si>
    <t>4. Specific/individual bad debt provision (if any) £'000</t>
  </si>
  <si>
    <t>6. Currency</t>
  </si>
  <si>
    <t>8. Facility limit £'000</t>
  </si>
  <si>
    <t>9. Maximum exposure in the quarter £'000</t>
  </si>
  <si>
    <t>10. Nature of security</t>
  </si>
  <si>
    <t xml:space="preserve">                          Totals</t>
  </si>
  <si>
    <t>Section 2 - analysis of all exposures to credit institutions of 10% or above of Large Exposures Capital Base ("LECB")</t>
  </si>
  <si>
    <t>1. Name of credit institution</t>
  </si>
  <si>
    <t>4. Limit £'000</t>
  </si>
  <si>
    <t>5.Current amount £'000</t>
  </si>
  <si>
    <t>All currencies £'000</t>
  </si>
  <si>
    <t>Sight – &lt;8 days</t>
  </si>
  <si>
    <t>&gt;8 days  – &lt;1 month</t>
  </si>
  <si>
    <t>&gt;1 month – &lt;3 months</t>
  </si>
  <si>
    <t>&gt;1year – &lt;3 years</t>
  </si>
  <si>
    <t>&gt;3 years– &lt;5 years</t>
  </si>
  <si>
    <t>&gt;5 years</t>
  </si>
  <si>
    <t>Deposits with, and CDs issued by, group credit institutions</t>
  </si>
  <si>
    <t>CDs, FRNs, and bills of exchange purchased</t>
  </si>
  <si>
    <t xml:space="preserve">Residential mortgages </t>
  </si>
  <si>
    <t>Total assets</t>
  </si>
  <si>
    <t>Foreign exchange cash inflows</t>
  </si>
  <si>
    <t>Undrawn committed standby facilities</t>
  </si>
  <si>
    <t>Other known future cash inflows</t>
  </si>
  <si>
    <t>Behavioural Adjustments</t>
  </si>
  <si>
    <t>a) CDs &amp; Bills of exchange</t>
  </si>
  <si>
    <t>b) Floating rate notes</t>
  </si>
  <si>
    <t>d) Other adjustments agreed by the Commission</t>
  </si>
  <si>
    <t>e)</t>
  </si>
  <si>
    <t>f)</t>
  </si>
  <si>
    <t>Total adjusted assets</t>
  </si>
  <si>
    <t xml:space="preserve">Sight – </t>
  </si>
  <si>
    <t xml:space="preserve">&gt;1 month – </t>
  </si>
  <si>
    <t>&gt;6 months –&lt;12 months</t>
  </si>
  <si>
    <t>&lt;8 days</t>
  </si>
  <si>
    <t>&lt;3 months</t>
  </si>
  <si>
    <t>Fixed term deposits - Other</t>
  </si>
  <si>
    <t>Total deposit liabilities</t>
  </si>
  <si>
    <t>Total capital and reserves</t>
  </si>
  <si>
    <t>Foreign exchange cash outflows</t>
  </si>
  <si>
    <t>Undrawn commitments</t>
  </si>
  <si>
    <t>Other known future cash outflows</t>
  </si>
  <si>
    <t>a) Retail Deposits</t>
  </si>
  <si>
    <t>b)</t>
  </si>
  <si>
    <t>c)</t>
  </si>
  <si>
    <t>d)</t>
  </si>
  <si>
    <t>Total adjusted liabilities</t>
  </si>
  <si>
    <t>Net adjusted mismatch position</t>
  </si>
  <si>
    <t>Cumulative mismatch position</t>
  </si>
  <si>
    <t>Cumulative mismatch position as % of total deposit liabilities</t>
  </si>
  <si>
    <t>ANALYSIS OF THE TEN LARGEST DEPOSITORS</t>
  </si>
  <si>
    <t>ANALYSIS OF NON CREDIT INSTITUTION DEPOSITS</t>
  </si>
  <si>
    <t>(Including credit institutions)</t>
  </si>
  <si>
    <t>Customer/Counterparty Name</t>
  </si>
  <si>
    <t>Currency</t>
  </si>
  <si>
    <t>Other Currencies £'000</t>
  </si>
  <si>
    <t xml:space="preserve">Isle of Man </t>
  </si>
  <si>
    <t>(a) Individuals</t>
  </si>
  <si>
    <t>Isle of Man</t>
  </si>
  <si>
    <t>(b) Other</t>
  </si>
  <si>
    <t>United Kingdom</t>
  </si>
  <si>
    <t>Republic of Ireland</t>
  </si>
  <si>
    <t>Other EU countries</t>
  </si>
  <si>
    <t>European non EU countries</t>
  </si>
  <si>
    <t>Middle East</t>
  </si>
  <si>
    <t>Far East (including Japan)</t>
  </si>
  <si>
    <t>North America (including Canada)</t>
  </si>
  <si>
    <t>TOTALS</t>
  </si>
  <si>
    <t xml:space="preserve">* = Connected party. </t>
  </si>
  <si>
    <t>(Indicate with a “*” any deposit that is from a party connected to the</t>
  </si>
  <si>
    <t xml:space="preserve"> bank. Connected parties are defined in the general notes to assist completion of the</t>
  </si>
  <si>
    <t>reporting forms.)</t>
  </si>
  <si>
    <t>Value</t>
  </si>
  <si>
    <t>BIA as agreed approach?</t>
  </si>
  <si>
    <t>NO</t>
  </si>
  <si>
    <t xml:space="preserve">Last year </t>
  </si>
  <si>
    <t xml:space="preserve">1 year prior </t>
  </si>
  <si>
    <t xml:space="preserve">2 years prior </t>
  </si>
  <si>
    <t>Net Non-Interest Income</t>
  </si>
  <si>
    <t>BIA Calculation</t>
  </si>
  <si>
    <t>Average Income, where positive</t>
  </si>
  <si>
    <t>Alpha</t>
  </si>
  <si>
    <t>RWA Equivalent</t>
  </si>
  <si>
    <t>BIA Requirement</t>
  </si>
  <si>
    <t xml:space="preserve">Value </t>
  </si>
  <si>
    <t>SAO as agreed approach?</t>
  </si>
  <si>
    <t>Corporate Finance</t>
  </si>
  <si>
    <t>Trading and sales</t>
  </si>
  <si>
    <t>Retail banking</t>
  </si>
  <si>
    <t>Commercial banking</t>
  </si>
  <si>
    <t>Payment and settlement</t>
  </si>
  <si>
    <t>Agency services</t>
  </si>
  <si>
    <t>Asset management</t>
  </si>
  <si>
    <t>Retail Brokerage</t>
  </si>
  <si>
    <t xml:space="preserve">Beta </t>
  </si>
  <si>
    <t>SAO Requirement</t>
  </si>
  <si>
    <t>ASA as agreed approach?</t>
  </si>
  <si>
    <t>Retail/Commercial Lending - Volume</t>
  </si>
  <si>
    <t>Proxy based Percentage</t>
  </si>
  <si>
    <t>Retail/Commercial Lending</t>
  </si>
  <si>
    <t>All other income</t>
  </si>
  <si>
    <t>ASA Requirement</t>
  </si>
  <si>
    <t>Gross Income comprising:</t>
  </si>
  <si>
    <t>7. Reported on Form SR-1A under item(s)</t>
  </si>
  <si>
    <t>2. Reported on Form SR-1A under item(s)</t>
  </si>
  <si>
    <t>FORM SR-2B</t>
  </si>
  <si>
    <t>LARGE EXPOSURES REPORTING</t>
  </si>
  <si>
    <t>LIQUIDITY RISK</t>
  </si>
  <si>
    <t>FORM SR-3A</t>
  </si>
  <si>
    <t>Demand and notice accounts - Retail</t>
  </si>
  <si>
    <t>Demand and notice accounts - Other</t>
  </si>
  <si>
    <t>Fixed term deposits - Retail</t>
  </si>
  <si>
    <t xml:space="preserve">Structured deposits, deposits and deposit bonds issued that incorporate embedded options </t>
  </si>
  <si>
    <t>FORM SR-3B</t>
  </si>
  <si>
    <t>INTEREST RATE RISK IN THE BANKING BOOK</t>
  </si>
  <si>
    <t>STERLING (GBP) £'000</t>
  </si>
  <si>
    <t>OTHER SPECIFIED CURRENCY (i) INSERT CURRENCY} £'000</t>
  </si>
  <si>
    <t>OTHER SPECIFIED CURRENCY (ii) INSERT CURRENCY} £'000</t>
  </si>
  <si>
    <t>OTHER SPECIFIED CURRENCY (iii) INSERT CURRENCY} £'000</t>
  </si>
  <si>
    <t>OTHER CURRENCIES COMBINED £'000</t>
  </si>
  <si>
    <t>INTEREST RATE RISK – SUMMARY OF ALL CURRENCIES £'000</t>
  </si>
  <si>
    <t>FORM SR-1C</t>
  </si>
  <si>
    <t>FORM SR-4</t>
  </si>
  <si>
    <t>FORM SR-1B</t>
  </si>
  <si>
    <t>SUMMARY STATEMENT</t>
  </si>
  <si>
    <t>CONFIRMATION OF APPROACH ADOPTED</t>
  </si>
  <si>
    <t>pick from drop down</t>
  </si>
  <si>
    <t>BALANCE SHEET EXPOSURES</t>
  </si>
  <si>
    <t>TOTAL BALANCE SHEET EXPOSURES</t>
  </si>
  <si>
    <t>TOTAL OFF BALANCE SHEET EXPOSURES</t>
  </si>
  <si>
    <t>Claims on Multilateral Development Banks</t>
  </si>
  <si>
    <t>Claims on Isle of Man Government</t>
  </si>
  <si>
    <t>Claims on Isle of Man PSEs</t>
  </si>
  <si>
    <t>Claims on Public Sector Entities</t>
  </si>
  <si>
    <t>OFF BALANCE SHEET EXPOSURES</t>
  </si>
  <si>
    <t>RWA £'000</t>
  </si>
  <si>
    <t>Capital Deduction £'000</t>
  </si>
  <si>
    <t>Amount after CRM £'000</t>
  </si>
  <si>
    <t>Risk Weighted Amount £'000</t>
  </si>
  <si>
    <t>Off-Balance Sheet (all amounts in £'000)</t>
  </si>
  <si>
    <t>Off-Balance Sheet - OTCs (all amounts in £'000)</t>
  </si>
  <si>
    <t>BALANCE SHEET ASSETS, LIABILITIES AND OFF BALANCE SHEET ITEMS</t>
  </si>
  <si>
    <t>BASIC INDICATOR APPROACH ("BIA") (all amounts in £'000)</t>
  </si>
  <si>
    <t>STANDARDISED APPROACH TO OPERATIONAL RISK ("SAO") (all amounts in £'000)</t>
  </si>
  <si>
    <t>ALTERNATIVE STANDARDISED APPROACH ("ASA") (all amounts in £'000)</t>
  </si>
  <si>
    <t>MARKET RISK (FX AND GOLD, COMMODITIES) AND SETTLEMENT RISK</t>
  </si>
  <si>
    <t>linked from SR-1C</t>
  </si>
  <si>
    <t>linked from SR-4</t>
  </si>
  <si>
    <t>insert from SR-1B summary</t>
  </si>
  <si>
    <t>Amount (automated from SR1A)</t>
  </si>
  <si>
    <t>automated from SR1A</t>
  </si>
  <si>
    <t>Government debt</t>
  </si>
  <si>
    <t>PSE debt</t>
  </si>
  <si>
    <t>Bonds issued by governments etc (0% risk weighting)</t>
  </si>
  <si>
    <t>Bonds issued by governments etc (other risk weighting)</t>
  </si>
  <si>
    <t>c) Government bonds etc (0% risk weighting)</t>
  </si>
  <si>
    <t>SAC</t>
  </si>
  <si>
    <t>On-balance sheet exposures</t>
  </si>
  <si>
    <t>On-balance sheet items (exclude derivatives and SFTs; include collateral)</t>
  </si>
  <si>
    <t>Less: assets deducted in determining Basel III Tier 1 capital</t>
  </si>
  <si>
    <t>Total on-balance sheet exposures (excluding derivatives and SFTs)</t>
  </si>
  <si>
    <t>Derivative exposures</t>
  </si>
  <si>
    <t>Replacement cost (net of eligible cash variation margin)</t>
  </si>
  <si>
    <t>Add-on amount</t>
  </si>
  <si>
    <t>Gross up for derivatives collateral provided</t>
  </si>
  <si>
    <t>Less: deductions of receivables assets for cash variation margin provided in derivatives transactions</t>
  </si>
  <si>
    <t>Less: exempted CCP leg of client-cleared trade exposures</t>
  </si>
  <si>
    <t>Gross notional credit derivatives sold</t>
  </si>
  <si>
    <t>Less: Notional offsets and add-on deductions for written credit derivatives)</t>
  </si>
  <si>
    <t>Total derivative exposures</t>
  </si>
  <si>
    <t>Securities financing transaction exposures</t>
  </si>
  <si>
    <t>Gross SFT assets (with no recognition of accounting netting), after adjusting for sale accounting transactions</t>
  </si>
  <si>
    <t>Netted amounts of cash payables and cash receivables of gross SFT assets</t>
  </si>
  <si>
    <t>SFT counterparty exposure</t>
  </si>
  <si>
    <t>Agent transaction exposures</t>
  </si>
  <si>
    <t>Total securities financing transaction exposures</t>
  </si>
  <si>
    <t>Other off-balance sheet exposures</t>
  </si>
  <si>
    <t>Off-balance sheet exposure at gross notional amount</t>
  </si>
  <si>
    <t>Less: adjustments for conversion to credit equivalent amount</t>
  </si>
  <si>
    <t>Total other off-balance sheet exposures</t>
  </si>
  <si>
    <t>Capital and Total Exposures</t>
  </si>
  <si>
    <t>Tier 1 Capital (end of reporting period value)</t>
  </si>
  <si>
    <t>automatically generated from line B.15 of Form SR-2A</t>
  </si>
  <si>
    <t xml:space="preserve">LEVERAGE RATIO </t>
  </si>
  <si>
    <t>Banks incorporated in the Isle of Man must report all such exposures above 10% of LECB,  or as a minimum at least the 10 largest exposures must be reported (irrespective of size) - this form allows 30 such exposures - any extra must also be reported to the Authority</t>
  </si>
  <si>
    <t>CAPITAL AND CURRENT PERIOD'S PROFIT AND LOSS</t>
  </si>
  <si>
    <t>CAPITAL RATIOS AND MEMORANDUM ITEMS</t>
  </si>
  <si>
    <t>CAPITAL RATIOS</t>
  </si>
  <si>
    <t>Revenue reserves, own funds and unverified profits</t>
  </si>
  <si>
    <t>250%, 1,250% risk weighted items and capital deductions</t>
  </si>
  <si>
    <t>250% and 1,250% risk weighted items and capital deductions</t>
  </si>
  <si>
    <t>250% risk weighted items</t>
  </si>
  <si>
    <t>K.1.1</t>
  </si>
  <si>
    <t>K.1.2</t>
  </si>
  <si>
    <t>K.1.3</t>
  </si>
  <si>
    <t>1250% risk weighted items</t>
  </si>
  <si>
    <t>K.2.1</t>
  </si>
  <si>
    <t>K.2.2</t>
  </si>
  <si>
    <t>K.7</t>
  </si>
  <si>
    <t>K.8</t>
  </si>
  <si>
    <t>Significant investments in the common stock of banking, financial and insurance entities</t>
  </si>
  <si>
    <t>Mortgage servicing rights</t>
  </si>
  <si>
    <t>Deferred tax assets arising from temporary differences</t>
  </si>
  <si>
    <t>Significant investments in commercial entities</t>
  </si>
  <si>
    <t>Less significant holdings of common equity issued by banking, financial and insurance entities</t>
  </si>
  <si>
    <t>Goodwill</t>
  </si>
  <si>
    <t>Other intangibles (except mortgage servicing rights)</t>
  </si>
  <si>
    <t>K.9</t>
  </si>
  <si>
    <t>LEVERAGE RATIO</t>
  </si>
  <si>
    <t>FORM SR-2D</t>
  </si>
  <si>
    <t>Total exposures (end of reporting period value)</t>
  </si>
  <si>
    <t>of which: 250% risk weighted assets</t>
  </si>
  <si>
    <t>of which: 1,250% risk weighted assets</t>
  </si>
  <si>
    <t>linked from SR-1B, section K.1</t>
  </si>
  <si>
    <t>linked from SR-1B, section K.2</t>
  </si>
  <si>
    <t>F.6</t>
  </si>
  <si>
    <t>F.7</t>
  </si>
  <si>
    <t>F.8</t>
  </si>
  <si>
    <t>F.9</t>
  </si>
  <si>
    <t>CET1 ratio (as a % of risk weighted assets)</t>
  </si>
  <si>
    <t>Tier 1 ratio (as a % of risk weighted assets)</t>
  </si>
  <si>
    <t>Total capital ratio (as a % of risk weighted assets)</t>
  </si>
  <si>
    <t>Bank specific buffer (as a % of risk weighted assets)</t>
  </si>
  <si>
    <t>Eligible (total) capital required to support Pillar 1 risks</t>
  </si>
  <si>
    <t>Eligible (total) capital required to support Pillar 2 risks (pre buffer)</t>
  </si>
  <si>
    <t>Eligible (total) capital required to support notification level (inclusive of any capital planning buffer)</t>
  </si>
  <si>
    <t>Total eligible capital required (to meet bank specific notification level)</t>
  </si>
  <si>
    <t>Surplus total eligible capital</t>
  </si>
  <si>
    <t>Actual ratios</t>
  </si>
  <si>
    <t>Bank specific minima</t>
  </si>
  <si>
    <t>National minima</t>
  </si>
  <si>
    <t>Common Equity Tier 1 capital: instruments and reserves</t>
  </si>
  <si>
    <t>Directly issued qualifying common share capital (and equivalent for non-joint stock companies) plus related stock surplus</t>
  </si>
  <si>
    <t>Retained earnings</t>
  </si>
  <si>
    <t>Accumulated other comprehensive income (and other reserves)</t>
  </si>
  <si>
    <t>Common share capital issued by subsidiaries and held by third parties (amount allowed in group CET1)</t>
  </si>
  <si>
    <t>Common Equity Tier 1 capital before regulatory adjustments</t>
  </si>
  <si>
    <t>Less : Common Equity Tier 1 capital: regulatory adjustments</t>
  </si>
  <si>
    <t>Prudential valuation adjustments</t>
  </si>
  <si>
    <t xml:space="preserve">A.8 </t>
  </si>
  <si>
    <t>Goodwill (net of related tax liability)</t>
  </si>
  <si>
    <t>Other intangibles, other than mortgage-servicing rights (net of related tax liability)</t>
  </si>
  <si>
    <t>Deferred tax assets that rely on future profitability excluding those arising from temporary differences (net of related tax liability)</t>
  </si>
  <si>
    <t>Cash-flow hedge reserve</t>
  </si>
  <si>
    <t>A.12</t>
  </si>
  <si>
    <t>Shortfall of provisions to expected losses</t>
  </si>
  <si>
    <t>A.13</t>
  </si>
  <si>
    <t>Securitisation gain on sale (as set out in para 562 of Basel II framework)</t>
  </si>
  <si>
    <t>A.14</t>
  </si>
  <si>
    <t>Gains and losses due to changes in own credit risk on fair valued liabilities</t>
  </si>
  <si>
    <t>A.14a</t>
  </si>
  <si>
    <t>of which: amount relating to DVAs recognised on origination</t>
  </si>
  <si>
    <t>A.15</t>
  </si>
  <si>
    <t>Defined-benefit pension fund net assets</t>
  </si>
  <si>
    <t>A.16</t>
  </si>
  <si>
    <t>Investments in own shares (if not already netted off paid-in capital on reported balance sheet)</t>
  </si>
  <si>
    <t>A.17</t>
  </si>
  <si>
    <t>Reciprocal cross-holdings in common equity</t>
  </si>
  <si>
    <t>A.18</t>
  </si>
  <si>
    <t>Investments in the capital of banking, financial and insurance entities that are outside the scope of regulatory consolidation, net of eligible short positions, where the bank does not own more than 10% of the issued common share capital of the entity (amount above 10% threshold)</t>
  </si>
  <si>
    <t>A.19</t>
  </si>
  <si>
    <t>Significant investments in the common stock of banking, financial and insurance entities that are outside the scope of regulatory consolidation, net of eligible short positions (amount above 10% threshold)</t>
  </si>
  <si>
    <t>A.20</t>
  </si>
  <si>
    <t>Mortgage servicing rights (amount above 10% threshold)</t>
  </si>
  <si>
    <t>A.21</t>
  </si>
  <si>
    <t>Deferred tax assets arising from temporary differences (amount above 10% threshold, net of related tax liability)</t>
  </si>
  <si>
    <t>A.22</t>
  </si>
  <si>
    <t>Amount exceeding the 15% threshold</t>
  </si>
  <si>
    <t>A.23</t>
  </si>
  <si>
    <t>of which: signifcant investments in the common stock of financials</t>
  </si>
  <si>
    <t>A.24</t>
  </si>
  <si>
    <t>of which: mortgage servicing rights</t>
  </si>
  <si>
    <t>A.25</t>
  </si>
  <si>
    <t>of which: deferred tax assets arising from temporary differences</t>
  </si>
  <si>
    <t>A.26</t>
  </si>
  <si>
    <t>National specific regulatory adjustments, including Pillar 2 deductions applied to CET1 capital</t>
  </si>
  <si>
    <t>A.27</t>
  </si>
  <si>
    <r>
      <t>Regulatory adjustments applied to Common Equity Tier 1 due to insufficient Additional Tier 1 and Tier 2 to cover deductions</t>
    </r>
  </si>
  <si>
    <t>A.28</t>
  </si>
  <si>
    <t>Total regulatory adjustments to Common Equity Tier 1</t>
  </si>
  <si>
    <t>A.29</t>
  </si>
  <si>
    <t>COMMON EQUITY TIER 1 CAPITAL (CET1)</t>
  </si>
  <si>
    <t>automatically generated from line B.13a</t>
  </si>
  <si>
    <t>Additional Tier 1 capital: instruments</t>
  </si>
  <si>
    <t>Directly issued qualifying Additional Tier 1 instruments plus related stock surplus</t>
  </si>
  <si>
    <t>of which: classified as equity under applicable accounting standards</t>
  </si>
  <si>
    <t>of which: classified as liabilities under applicable accounting standards</t>
  </si>
  <si>
    <t>Additional Tier 1 instruments (and CET1 instruments not included in A.4) issued by subsidiaries and held by third parties (amount allowed in AT1)</t>
  </si>
  <si>
    <t>Additional Tier 1 capital before regulatory adjustments</t>
  </si>
  <si>
    <t>Less: Additional Tier 1 capital: regulatory adjustments</t>
  </si>
  <si>
    <t>Investments in own Additional Tier 1 instruments</t>
  </si>
  <si>
    <t>Reciprocal cross-holdings in Additional Tier 1 instruments</t>
  </si>
  <si>
    <t>B.9</t>
  </si>
  <si>
    <t>B.10</t>
  </si>
  <si>
    <t>Significant investments in the capital of banking, financial and insurance entities that are outside the scope of regulatory consolidation (net of eligible short positions)</t>
  </si>
  <si>
    <t>B.11</t>
  </si>
  <si>
    <t>National specific regulatory adjustments, including Pillar 2 deductions applied to Additional Tier 1 capital</t>
  </si>
  <si>
    <t>B.12</t>
  </si>
  <si>
    <t>Regulatory adjustments applied to Additional Tier 1 due to insufficient Tier 2 to cover deductions</t>
  </si>
  <si>
    <t>B.13</t>
  </si>
  <si>
    <t>Total regulatory adjustments to Additional Tier 1 capital</t>
  </si>
  <si>
    <t>B.13a</t>
  </si>
  <si>
    <t>of which: excess AT1 deductions</t>
  </si>
  <si>
    <t>B.14</t>
  </si>
  <si>
    <t>ADDITIONAL TIER 1 CAPITAL</t>
  </si>
  <si>
    <t>B.15</t>
  </si>
  <si>
    <t>TIER 1 CAPITAL</t>
  </si>
  <si>
    <t>automatically generated from line C.11a</t>
  </si>
  <si>
    <t>Tier 2 capital: instruments and provisions</t>
  </si>
  <si>
    <t>Directly issued qualifying Tier 2 instruments plus related stock surplus</t>
  </si>
  <si>
    <t>Tier 2 instruments (and CET1 and AT1 instruments not included in A.4 and B.4) issued by subsidiaries and held by third parties (amount allowed in group Tier 2)</t>
  </si>
  <si>
    <t>Tier 2 capital before regulatory adjustments</t>
  </si>
  <si>
    <t>Less: Tier 2 capital: regulatory adjustments</t>
  </si>
  <si>
    <t>Investments in own Tier 2 instruments</t>
  </si>
  <si>
    <t>Reciprocal cross-holdings in Tier 2 instruments</t>
  </si>
  <si>
    <t>C.10</t>
  </si>
  <si>
    <t>National specific regulatory adjustments, including Pillar 2 deductions applied to Tier 2 capital</t>
  </si>
  <si>
    <t>C.11</t>
  </si>
  <si>
    <t>Total regulatory adjustments to Tier 2 capital</t>
  </si>
  <si>
    <t>C.11a</t>
  </si>
  <si>
    <t>of which: excess Tier 2 deductions</t>
  </si>
  <si>
    <t>C.12</t>
  </si>
  <si>
    <t>TIER 2 CAPITAL</t>
  </si>
  <si>
    <t>TOTAL CAPITAL</t>
  </si>
  <si>
    <t>Capital Memorandum Items</t>
  </si>
  <si>
    <t>Amounts below the thresholds for deduction (before risk weighting)</t>
  </si>
  <si>
    <t>Non-significant investments in the capital of other financial institutions</t>
  </si>
  <si>
    <t>Significant investments in the common stock of financial institutions</t>
  </si>
  <si>
    <t>Mortgage servicing rights (net of related tax liability)</t>
  </si>
  <si>
    <t>Deferred tax assets arising from temporary differences (net of related tax liability)</t>
  </si>
  <si>
    <t>Applicable caps on the inclusion of provisions in Tier 2</t>
  </si>
  <si>
    <t>Provisions eligible for inclusion in Tier 2 in respect of exposures subject to standardised approach (prior to application of cap)</t>
  </si>
  <si>
    <t xml:space="preserve">Cap on inclusion of provisions in Tier 2 under standardised approach </t>
  </si>
  <si>
    <t>Provisions eligible for inclusion in Tier 2 in respect of exposures subject to internal ratings-based approach (prior to application of cap)</t>
  </si>
  <si>
    <t xml:space="preserve">Cap for inclusion of provisions in Tier 2 under internal ratings-based approach </t>
  </si>
  <si>
    <t>LECB £'000 (Tier 1 capital, linked from SR2A line B.15)</t>
  </si>
  <si>
    <t>5. Maturity date(s) (DD.MM.YY or "various")</t>
  </si>
  <si>
    <t>11. Date large exposure card submitted (for exposures above 10% of LECB only) (DD.MM.YY)</t>
  </si>
  <si>
    <t>3. Maturity date(s) (DD.MM.YY or "various")</t>
  </si>
  <si>
    <t>Maturity Date(s) DD.MM.YY or "various"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</si>
</sst>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numFmt numFmtId="173" formatCode="#,##0.0\ ;\(#,##0.0\)"/>
    <numFmt numFmtId="174" formatCode="#,##0\ ;[Red]\(#,##0\)"/>
    <numFmt numFmtId="175" formatCode="_-* #,##0_-;\-* #,##0_-;_-* &quot;-&quot;??_-;_-@_-"/>
    <numFmt numFmtId="176" formatCode="0_)"/>
    <numFmt numFmtId="177" formatCode="#,##0\ ;\(#,##0\);&quot;&quot;"/>
    <numFmt numFmtId="178" formatCode="#,##0;[Red]\(#,##0\)"/>
    <numFmt numFmtId="179" formatCode="0%\ "/>
    <numFmt numFmtId="180" formatCode="_-* #,##0.0_-;\-* #,##0.0_-;_-* &quot;-&quot;?_-;_-@_-"/>
    <numFmt numFmtId="181" formatCode="[$-809]dd\ mmmm\ yyyy"/>
    <numFmt numFmtId="182" formatCode="dd/mm/yy;@"/>
    <numFmt numFmtId="183" formatCode="0.0%"/>
    <numFmt numFmtId="184" formatCode="0.0"/>
    <numFmt numFmtId="185" formatCode="0.000"/>
    <numFmt numFmtId="186" formatCode="0.0000"/>
    <numFmt numFmtId="187" formatCode="#,##0.00\ ;\(#,##0.00\)"/>
    <numFmt numFmtId="188" formatCode="#,##0.000\ ;\(#,##0.000\)"/>
  </numFmts>
  <fonts count="63">
    <font>
      <sz val="10"/>
      <name val="Arial"/>
      <family val="0"/>
    </font>
    <font>
      <b/>
      <sz val="10"/>
      <name val="Arial"/>
      <family val="2"/>
    </font>
    <font>
      <b/>
      <sz val="10"/>
      <color indexed="8"/>
      <name val="Arial"/>
      <family val="2"/>
    </font>
    <font>
      <sz val="10"/>
      <color indexed="8"/>
      <name val="Arial"/>
      <family val="2"/>
    </font>
    <font>
      <b/>
      <sz val="12"/>
      <name val="Arial"/>
      <family val="2"/>
    </font>
    <font>
      <b/>
      <sz val="12"/>
      <color indexed="8"/>
      <name val="Arial"/>
      <family val="2"/>
    </font>
    <font>
      <sz val="12"/>
      <name val="Times New Roman"/>
      <family val="1"/>
    </font>
    <font>
      <b/>
      <sz val="10"/>
      <name val="Gill Sans"/>
      <family val="2"/>
    </font>
    <font>
      <b/>
      <sz val="12"/>
      <name val="Gill Sans"/>
      <family val="2"/>
    </font>
    <font>
      <b/>
      <sz val="9"/>
      <name val="Gill Sans"/>
      <family val="2"/>
    </font>
    <font>
      <b/>
      <u val="single"/>
      <sz val="12"/>
      <name val="Arial"/>
      <family val="2"/>
    </font>
    <font>
      <b/>
      <u val="single"/>
      <sz val="10"/>
      <color indexed="8"/>
      <name val="Arial"/>
      <family val="0"/>
    </font>
    <font>
      <sz val="12"/>
      <color indexed="8"/>
      <name val="Arial"/>
      <family val="0"/>
    </font>
    <font>
      <sz val="10"/>
      <color indexed="22"/>
      <name val="Arial"/>
      <family val="2"/>
    </font>
    <font>
      <sz val="12"/>
      <name val="Arial"/>
      <family val="2"/>
    </font>
    <font>
      <sz val="8"/>
      <name val="Arial"/>
      <family val="0"/>
    </font>
    <font>
      <sz val="8"/>
      <color indexed="8"/>
      <name val="Arial"/>
      <family val="0"/>
    </font>
    <font>
      <b/>
      <u val="single"/>
      <sz val="12"/>
      <color indexed="8"/>
      <name val="Arial"/>
      <family val="0"/>
    </font>
    <font>
      <sz val="12"/>
      <name val="Gill Sans"/>
      <family val="2"/>
    </font>
    <font>
      <u val="single"/>
      <sz val="10"/>
      <color indexed="12"/>
      <name val="Arial"/>
      <family val="0"/>
    </font>
    <font>
      <u val="single"/>
      <sz val="10"/>
      <color indexed="36"/>
      <name val="Arial"/>
      <family val="0"/>
    </font>
    <font>
      <b/>
      <u val="single"/>
      <sz val="10"/>
      <name val="Arial"/>
      <family val="2"/>
    </font>
    <font>
      <b/>
      <u val="singleAccounting"/>
      <sz val="12"/>
      <name val="Arial"/>
      <family val="2"/>
    </font>
    <font>
      <i/>
      <sz val="10"/>
      <name val="Arial"/>
      <family val="2"/>
    </font>
    <font>
      <i/>
      <sz val="10"/>
      <color indexed="8"/>
      <name val="Arial"/>
      <family val="2"/>
    </font>
    <font>
      <sz val="10"/>
      <color indexed="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11"/>
      <color indexed="8"/>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sz val="10"/>
      <color theme="1"/>
      <name val="Arial"/>
      <family val="2"/>
    </font>
    <font>
      <i/>
      <sz val="10"/>
      <color theme="1"/>
      <name val="Arial"/>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theme="0"/>
        <bgColor indexed="64"/>
      </patternFill>
    </fill>
    <fill>
      <patternFill patternType="solid">
        <fgColor rgb="FF969696"/>
        <bgColor indexed="64"/>
      </patternFill>
    </fill>
    <fill>
      <patternFill patternType="solid">
        <fgColor rgb="FF808080"/>
        <bgColor indexed="64"/>
      </patternFill>
    </fill>
    <fill>
      <patternFill patternType="solid">
        <fgColor rgb="FFCC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thin"/>
    </border>
    <border>
      <left style="thin"/>
      <right style="thin"/>
      <top style="thin"/>
      <bottom style="mediu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style="medium"/>
      <bottom style="medium"/>
    </border>
    <border>
      <left style="thin"/>
      <right>
        <color indexed="63"/>
      </right>
      <top style="medium"/>
      <bottom style="mediu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top>
        <color indexed="63"/>
      </top>
      <bottom style="medium"/>
    </border>
    <border>
      <left>
        <color indexed="63"/>
      </left>
      <right>
        <color indexed="63"/>
      </right>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20"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68">
    <xf numFmtId="0" fontId="0" fillId="0" borderId="0" xfId="0" applyAlignment="1">
      <alignment/>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1" fillId="33" borderId="12" xfId="0" applyFont="1" applyFill="1" applyBorder="1" applyAlignment="1">
      <alignment/>
    </xf>
    <xf numFmtId="173" fontId="2" fillId="33" borderId="0" xfId="0" applyNumberFormat="1" applyFont="1" applyFill="1" applyBorder="1" applyAlignment="1" applyProtection="1">
      <alignment horizontal="left"/>
      <protection/>
    </xf>
    <xf numFmtId="172" fontId="2" fillId="33" borderId="0" xfId="0" applyNumberFormat="1" applyFont="1" applyFill="1" applyBorder="1" applyAlignment="1" applyProtection="1">
      <alignment horizontal="left"/>
      <protection/>
    </xf>
    <xf numFmtId="172" fontId="2" fillId="33" borderId="0" xfId="0" applyNumberFormat="1" applyFont="1" applyFill="1" applyBorder="1" applyAlignment="1" applyProtection="1">
      <alignment/>
      <protection/>
    </xf>
    <xf numFmtId="172" fontId="3" fillId="33" borderId="0" xfId="0" applyNumberFormat="1" applyFont="1" applyFill="1" applyBorder="1" applyAlignment="1" applyProtection="1">
      <alignment/>
      <protection/>
    </xf>
    <xf numFmtId="172" fontId="2" fillId="33" borderId="13" xfId="0" applyNumberFormat="1" applyFont="1" applyFill="1" applyBorder="1" applyAlignment="1" applyProtection="1">
      <alignment horizontal="left"/>
      <protection/>
    </xf>
    <xf numFmtId="172" fontId="2" fillId="33" borderId="14" xfId="0" applyNumberFormat="1" applyFont="1" applyFill="1" applyBorder="1" applyAlignment="1" applyProtection="1">
      <alignment horizontal="center"/>
      <protection/>
    </xf>
    <xf numFmtId="172" fontId="2" fillId="33" borderId="15" xfId="0" applyNumberFormat="1" applyFont="1" applyFill="1" applyBorder="1" applyAlignment="1" applyProtection="1">
      <alignment horizontal="center"/>
      <protection/>
    </xf>
    <xf numFmtId="172" fontId="2" fillId="33" borderId="16" xfId="0" applyNumberFormat="1" applyFont="1" applyFill="1" applyBorder="1" applyAlignment="1" applyProtection="1">
      <alignment horizontal="center"/>
      <protection/>
    </xf>
    <xf numFmtId="172" fontId="2" fillId="33" borderId="17" xfId="0" applyNumberFormat="1" applyFont="1" applyFill="1" applyBorder="1" applyAlignment="1" applyProtection="1">
      <alignment horizontal="left"/>
      <protection/>
    </xf>
    <xf numFmtId="172" fontId="2" fillId="33" borderId="18" xfId="0" applyNumberFormat="1" applyFont="1" applyFill="1" applyBorder="1" applyAlignment="1" applyProtection="1">
      <alignment horizontal="left"/>
      <protection/>
    </xf>
    <xf numFmtId="172" fontId="2" fillId="33" borderId="19" xfId="0" applyNumberFormat="1" applyFont="1" applyFill="1" applyBorder="1" applyAlignment="1" applyProtection="1">
      <alignment horizontal="center" wrapText="1"/>
      <protection/>
    </xf>
    <xf numFmtId="172" fontId="2" fillId="33" borderId="20" xfId="0" applyNumberFormat="1" applyFont="1" applyFill="1" applyBorder="1" applyAlignment="1" applyProtection="1">
      <alignment horizontal="center" wrapText="1"/>
      <protection/>
    </xf>
    <xf numFmtId="172" fontId="2" fillId="33" borderId="21" xfId="0" applyNumberFormat="1" applyFont="1" applyFill="1" applyBorder="1" applyAlignment="1" applyProtection="1">
      <alignment horizontal="center"/>
      <protection/>
    </xf>
    <xf numFmtId="172" fontId="3" fillId="33" borderId="18" xfId="0" applyNumberFormat="1" applyFont="1" applyFill="1" applyBorder="1" applyAlignment="1" applyProtection="1">
      <alignment horizontal="left"/>
      <protection/>
    </xf>
    <xf numFmtId="172" fontId="3" fillId="0" borderId="21" xfId="0" applyNumberFormat="1" applyFont="1" applyFill="1" applyBorder="1" applyAlignment="1" applyProtection="1">
      <alignment/>
      <protection locked="0"/>
    </xf>
    <xf numFmtId="172" fontId="2" fillId="33" borderId="21" xfId="0" applyNumberFormat="1" applyFont="1" applyFill="1" applyBorder="1" applyAlignment="1" applyProtection="1">
      <alignment/>
      <protection/>
    </xf>
    <xf numFmtId="172" fontId="3" fillId="33" borderId="21" xfId="0" applyNumberFormat="1" applyFont="1" applyFill="1" applyBorder="1" applyAlignment="1" applyProtection="1">
      <alignment horizontal="left"/>
      <protection/>
    </xf>
    <xf numFmtId="172" fontId="3" fillId="34" borderId="21" xfId="0" applyNumberFormat="1" applyFont="1" applyFill="1" applyBorder="1" applyAlignment="1" applyProtection="1">
      <alignment/>
      <protection/>
    </xf>
    <xf numFmtId="172" fontId="2" fillId="33" borderId="22" xfId="0" applyNumberFormat="1" applyFont="1" applyFill="1" applyBorder="1" applyAlignment="1" applyProtection="1">
      <alignment/>
      <protection/>
    </xf>
    <xf numFmtId="0" fontId="1" fillId="33" borderId="0" xfId="0" applyFont="1" applyFill="1" applyBorder="1" applyAlignment="1">
      <alignment/>
    </xf>
    <xf numFmtId="172" fontId="2" fillId="33" borderId="23" xfId="0" applyNumberFormat="1" applyFont="1" applyFill="1" applyBorder="1" applyAlignment="1" applyProtection="1">
      <alignment/>
      <protection/>
    </xf>
    <xf numFmtId="172" fontId="3" fillId="35" borderId="24" xfId="0" applyNumberFormat="1" applyFont="1" applyFill="1" applyBorder="1" applyAlignment="1" applyProtection="1">
      <alignment/>
      <protection locked="0"/>
    </xf>
    <xf numFmtId="172" fontId="3" fillId="35" borderId="25" xfId="0" applyNumberFormat="1" applyFont="1" applyFill="1" applyBorder="1" applyAlignment="1" applyProtection="1">
      <alignment/>
      <protection locked="0"/>
    </xf>
    <xf numFmtId="172" fontId="2" fillId="33" borderId="26" xfId="0" applyNumberFormat="1" applyFont="1" applyFill="1" applyBorder="1" applyAlignment="1" applyProtection="1">
      <alignment/>
      <protection/>
    </xf>
    <xf numFmtId="172" fontId="2" fillId="33" borderId="27" xfId="0" applyNumberFormat="1" applyFont="1" applyFill="1" applyBorder="1" applyAlignment="1" applyProtection="1">
      <alignment/>
      <protection/>
    </xf>
    <xf numFmtId="0" fontId="4" fillId="33" borderId="12" xfId="0" applyFont="1" applyFill="1" applyBorder="1" applyAlignment="1">
      <alignment/>
    </xf>
    <xf numFmtId="172" fontId="5" fillId="33" borderId="28" xfId="0" applyNumberFormat="1" applyFont="1" applyFill="1" applyBorder="1" applyAlignment="1" applyProtection="1">
      <alignment/>
      <protection/>
    </xf>
    <xf numFmtId="0" fontId="4" fillId="33" borderId="0" xfId="0" applyFont="1" applyFill="1" applyBorder="1" applyAlignment="1">
      <alignment/>
    </xf>
    <xf numFmtId="172" fontId="5" fillId="33" borderId="0" xfId="0" applyNumberFormat="1" applyFont="1" applyFill="1" applyBorder="1" applyAlignment="1" applyProtection="1">
      <alignment horizontal="left"/>
      <protection/>
    </xf>
    <xf numFmtId="172" fontId="5" fillId="33" borderId="0" xfId="0" applyNumberFormat="1" applyFont="1" applyFill="1" applyBorder="1" applyAlignment="1" applyProtection="1">
      <alignment/>
      <protection/>
    </xf>
    <xf numFmtId="0" fontId="0" fillId="33" borderId="29" xfId="0" applyFont="1" applyFill="1" applyBorder="1" applyAlignment="1">
      <alignment/>
    </xf>
    <xf numFmtId="0" fontId="0" fillId="33" borderId="30" xfId="0" applyFont="1" applyFill="1" applyBorder="1" applyAlignment="1">
      <alignment/>
    </xf>
    <xf numFmtId="172" fontId="3" fillId="33" borderId="21" xfId="0" applyNumberFormat="1" applyFont="1" applyFill="1" applyBorder="1" applyAlignment="1" applyProtection="1">
      <alignment horizontal="center"/>
      <protection/>
    </xf>
    <xf numFmtId="172" fontId="3" fillId="33" borderId="21" xfId="0" applyNumberFormat="1" applyFont="1" applyFill="1" applyBorder="1" applyAlignment="1" applyProtection="1">
      <alignment horizontal="left" wrapText="1"/>
      <protection/>
    </xf>
    <xf numFmtId="172" fontId="2" fillId="33" borderId="24" xfId="0" applyNumberFormat="1" applyFont="1" applyFill="1" applyBorder="1" applyAlignment="1" applyProtection="1">
      <alignment/>
      <protection/>
    </xf>
    <xf numFmtId="172" fontId="3" fillId="33" borderId="0" xfId="0" applyNumberFormat="1" applyFont="1" applyFill="1" applyBorder="1" applyAlignment="1" applyProtection="1">
      <alignment horizontal="left"/>
      <protection/>
    </xf>
    <xf numFmtId="0" fontId="0" fillId="33" borderId="10" xfId="0" applyFill="1" applyBorder="1" applyAlignment="1">
      <alignment/>
    </xf>
    <xf numFmtId="0" fontId="0" fillId="33" borderId="11" xfId="0" applyFill="1" applyBorder="1" applyAlignment="1">
      <alignment/>
    </xf>
    <xf numFmtId="0" fontId="0" fillId="33" borderId="31" xfId="0" applyFill="1" applyBorder="1" applyAlignment="1">
      <alignment/>
    </xf>
    <xf numFmtId="0" fontId="0" fillId="33" borderId="12" xfId="0" applyFill="1" applyBorder="1" applyAlignment="1">
      <alignment/>
    </xf>
    <xf numFmtId="0" fontId="1" fillId="33" borderId="0" xfId="0" applyFont="1" applyFill="1" applyBorder="1" applyAlignment="1">
      <alignment/>
    </xf>
    <xf numFmtId="174" fontId="0" fillId="33" borderId="0" xfId="0" applyNumberFormat="1" applyFill="1" applyBorder="1" applyAlignment="1">
      <alignment/>
    </xf>
    <xf numFmtId="0" fontId="0" fillId="33" borderId="0" xfId="0" applyFill="1" applyBorder="1" applyAlignment="1">
      <alignment/>
    </xf>
    <xf numFmtId="0" fontId="0" fillId="33" borderId="32" xfId="0" applyFill="1" applyBorder="1" applyAlignment="1">
      <alignment/>
    </xf>
    <xf numFmtId="174" fontId="1" fillId="33" borderId="0" xfId="42" applyNumberFormat="1" applyFont="1" applyFill="1" applyBorder="1" applyAlignment="1">
      <alignment/>
    </xf>
    <xf numFmtId="175" fontId="1" fillId="33" borderId="0" xfId="42" applyNumberFormat="1" applyFont="1" applyFill="1" applyBorder="1" applyAlignment="1">
      <alignment/>
    </xf>
    <xf numFmtId="172" fontId="1" fillId="33" borderId="21" xfId="0" applyNumberFormat="1" applyFont="1" applyFill="1" applyBorder="1" applyAlignment="1">
      <alignment vertical="center" wrapText="1"/>
    </xf>
    <xf numFmtId="0" fontId="0" fillId="33" borderId="21" xfId="0" applyFill="1" applyBorder="1" applyAlignment="1">
      <alignment/>
    </xf>
    <xf numFmtId="0" fontId="1" fillId="33" borderId="21" xfId="0" applyFont="1" applyFill="1" applyBorder="1" applyAlignment="1">
      <alignment/>
    </xf>
    <xf numFmtId="172" fontId="0" fillId="33" borderId="0" xfId="0" applyNumberFormat="1" applyFill="1" applyBorder="1" applyAlignment="1">
      <alignment/>
    </xf>
    <xf numFmtId="172" fontId="1" fillId="33" borderId="22" xfId="0" applyNumberFormat="1" applyFont="1" applyFill="1" applyBorder="1" applyAlignment="1">
      <alignment vertical="center" wrapText="1"/>
    </xf>
    <xf numFmtId="0" fontId="0" fillId="33" borderId="29" xfId="0" applyFill="1" applyBorder="1" applyAlignment="1">
      <alignment/>
    </xf>
    <xf numFmtId="0" fontId="0" fillId="33" borderId="30" xfId="0" applyFill="1" applyBorder="1" applyAlignment="1">
      <alignment/>
    </xf>
    <xf numFmtId="0" fontId="0" fillId="33" borderId="33" xfId="0" applyFill="1" applyBorder="1" applyAlignment="1">
      <alignment/>
    </xf>
    <xf numFmtId="0" fontId="0" fillId="0" borderId="0" xfId="0" applyFill="1" applyAlignment="1">
      <alignment/>
    </xf>
    <xf numFmtId="0" fontId="0" fillId="33" borderId="0" xfId="0" applyFill="1" applyAlignment="1">
      <alignment/>
    </xf>
    <xf numFmtId="0" fontId="0" fillId="36" borderId="0" xfId="0" applyFill="1" applyAlignment="1">
      <alignment/>
    </xf>
    <xf numFmtId="0" fontId="1" fillId="33" borderId="18" xfId="0" applyFont="1" applyFill="1" applyBorder="1" applyAlignment="1">
      <alignment vertical="top" wrapText="1"/>
    </xf>
    <xf numFmtId="0" fontId="6" fillId="33" borderId="34" xfId="0" applyFont="1" applyFill="1" applyBorder="1" applyAlignment="1">
      <alignment horizontal="center" vertical="top" wrapText="1"/>
    </xf>
    <xf numFmtId="0" fontId="6" fillId="33" borderId="18" xfId="0" applyFont="1" applyFill="1" applyBorder="1" applyAlignment="1">
      <alignment vertical="top" wrapText="1"/>
    </xf>
    <xf numFmtId="0" fontId="0" fillId="33" borderId="18" xfId="0" applyFont="1" applyFill="1" applyBorder="1" applyAlignment="1">
      <alignment vertical="top" wrapText="1"/>
    </xf>
    <xf numFmtId="0" fontId="1" fillId="33" borderId="34" xfId="0" applyFont="1" applyFill="1" applyBorder="1" applyAlignment="1">
      <alignment horizontal="center" vertical="top" wrapText="1"/>
    </xf>
    <xf numFmtId="0" fontId="0" fillId="33" borderId="21" xfId="0" applyFont="1" applyFill="1" applyBorder="1" applyAlignment="1">
      <alignment vertical="top" wrapText="1"/>
    </xf>
    <xf numFmtId="0" fontId="1" fillId="33" borderId="21" xfId="0" applyFont="1" applyFill="1" applyBorder="1" applyAlignment="1">
      <alignment horizontal="center" vertical="top" wrapText="1"/>
    </xf>
    <xf numFmtId="0" fontId="1" fillId="33" borderId="16" xfId="0" applyFont="1" applyFill="1" applyBorder="1" applyAlignment="1">
      <alignment horizontal="center" vertical="top" wrapText="1"/>
    </xf>
    <xf numFmtId="0" fontId="0" fillId="33" borderId="34" xfId="0" applyFont="1" applyFill="1" applyBorder="1" applyAlignment="1">
      <alignment vertical="top" wrapText="1"/>
    </xf>
    <xf numFmtId="0" fontId="7" fillId="33" borderId="18" xfId="0" applyFont="1" applyFill="1" applyBorder="1" applyAlignment="1">
      <alignment vertical="top" wrapText="1"/>
    </xf>
    <xf numFmtId="0" fontId="8" fillId="33" borderId="18" xfId="0" applyFont="1" applyFill="1" applyBorder="1" applyAlignment="1">
      <alignment vertical="top" wrapText="1"/>
    </xf>
    <xf numFmtId="0" fontId="9" fillId="33" borderId="0" xfId="0" applyFont="1" applyFill="1" applyBorder="1" applyAlignment="1" applyProtection="1">
      <alignment/>
      <protection locked="0"/>
    </xf>
    <xf numFmtId="0" fontId="6" fillId="33" borderId="0" xfId="0" applyFont="1" applyFill="1" applyAlignment="1">
      <alignment/>
    </xf>
    <xf numFmtId="0" fontId="6" fillId="33" borderId="21" xfId="0" applyFont="1" applyFill="1" applyBorder="1" applyAlignment="1">
      <alignment vertical="top" wrapText="1"/>
    </xf>
    <xf numFmtId="0" fontId="1" fillId="33" borderId="35" xfId="0" applyFont="1" applyFill="1" applyBorder="1" applyAlignment="1">
      <alignment horizontal="center" vertical="top" wrapText="1"/>
    </xf>
    <xf numFmtId="0" fontId="0" fillId="33" borderId="12" xfId="0" applyFill="1" applyBorder="1" applyAlignment="1">
      <alignment/>
    </xf>
    <xf numFmtId="0" fontId="0" fillId="33" borderId="0" xfId="0" applyFill="1" applyBorder="1" applyAlignment="1">
      <alignment/>
    </xf>
    <xf numFmtId="0" fontId="0" fillId="33" borderId="0" xfId="0" applyFill="1" applyBorder="1" applyAlignment="1">
      <alignment horizontal="right"/>
    </xf>
    <xf numFmtId="172" fontId="0" fillId="33" borderId="0" xfId="0" applyNumberFormat="1" applyFill="1" applyBorder="1" applyAlignment="1">
      <alignment horizontal="right"/>
    </xf>
    <xf numFmtId="0" fontId="0" fillId="33" borderId="32" xfId="0" applyFill="1" applyBorder="1" applyAlignment="1">
      <alignment/>
    </xf>
    <xf numFmtId="0" fontId="4" fillId="33" borderId="12" xfId="0" applyFont="1" applyFill="1" applyBorder="1" applyAlignment="1">
      <alignment/>
    </xf>
    <xf numFmtId="0" fontId="4" fillId="33" borderId="0" xfId="0" applyFont="1" applyFill="1" applyBorder="1" applyAlignment="1">
      <alignment/>
    </xf>
    <xf numFmtId="49" fontId="5" fillId="33" borderId="0" xfId="0" applyNumberFormat="1" applyFont="1" applyFill="1" applyBorder="1" applyAlignment="1" applyProtection="1">
      <alignment horizontal="left" vertical="top"/>
      <protection/>
    </xf>
    <xf numFmtId="172" fontId="5" fillId="33" borderId="0" xfId="0" applyNumberFormat="1" applyFont="1" applyFill="1" applyBorder="1" applyAlignment="1" applyProtection="1">
      <alignment horizontal="right" vertical="top"/>
      <protection/>
    </xf>
    <xf numFmtId="0" fontId="5" fillId="33" borderId="32" xfId="0" applyFont="1" applyFill="1" applyBorder="1" applyAlignment="1" applyProtection="1">
      <alignment horizontal="left"/>
      <protection/>
    </xf>
    <xf numFmtId="0" fontId="1" fillId="33" borderId="12" xfId="0" applyFont="1" applyFill="1" applyBorder="1" applyAlignment="1">
      <alignment/>
    </xf>
    <xf numFmtId="49" fontId="2" fillId="33" borderId="0" xfId="0" applyNumberFormat="1" applyFont="1" applyFill="1" applyBorder="1" applyAlignment="1" applyProtection="1">
      <alignment horizontal="right" vertical="top"/>
      <protection/>
    </xf>
    <xf numFmtId="49" fontId="2" fillId="33" borderId="0" xfId="0" applyNumberFormat="1" applyFont="1" applyFill="1" applyBorder="1" applyAlignment="1" applyProtection="1">
      <alignment horizontal="left" vertical="top"/>
      <protection/>
    </xf>
    <xf numFmtId="172" fontId="2" fillId="33" borderId="0" xfId="0" applyNumberFormat="1" applyFont="1" applyFill="1" applyBorder="1" applyAlignment="1" applyProtection="1">
      <alignment horizontal="right" vertical="top"/>
      <protection/>
    </xf>
    <xf numFmtId="0" fontId="2" fillId="33" borderId="32" xfId="0" applyFont="1" applyFill="1" applyBorder="1" applyAlignment="1" applyProtection="1">
      <alignment horizontal="left"/>
      <protection/>
    </xf>
    <xf numFmtId="0" fontId="0" fillId="33" borderId="13" xfId="0" applyFill="1" applyBorder="1" applyAlignment="1">
      <alignment/>
    </xf>
    <xf numFmtId="0" fontId="1" fillId="33" borderId="15" xfId="0" applyFont="1" applyFill="1" applyBorder="1" applyAlignment="1">
      <alignment/>
    </xf>
    <xf numFmtId="49" fontId="2" fillId="33" borderId="15" xfId="0" applyNumberFormat="1" applyFont="1" applyFill="1" applyBorder="1" applyAlignment="1" applyProtection="1">
      <alignment horizontal="left" wrapText="1"/>
      <protection/>
    </xf>
    <xf numFmtId="49" fontId="11" fillId="33" borderId="16" xfId="0" applyNumberFormat="1" applyFont="1" applyFill="1" applyBorder="1" applyAlignment="1" applyProtection="1">
      <alignment horizontal="center"/>
      <protection/>
    </xf>
    <xf numFmtId="0" fontId="12" fillId="33" borderId="32" xfId="0" applyFont="1" applyFill="1" applyBorder="1" applyAlignment="1" applyProtection="1">
      <alignment horizontal="left"/>
      <protection/>
    </xf>
    <xf numFmtId="0" fontId="0" fillId="33" borderId="36" xfId="0" applyFill="1" applyBorder="1" applyAlignment="1">
      <alignment/>
    </xf>
    <xf numFmtId="0" fontId="0" fillId="33" borderId="37" xfId="0" applyFill="1" applyBorder="1" applyAlignment="1">
      <alignment/>
    </xf>
    <xf numFmtId="49" fontId="3" fillId="33" borderId="37" xfId="0" applyNumberFormat="1" applyFont="1" applyFill="1" applyBorder="1" applyAlignment="1" applyProtection="1">
      <alignment horizontal="left"/>
      <protection/>
    </xf>
    <xf numFmtId="0" fontId="0" fillId="33" borderId="34" xfId="0" applyFill="1" applyBorder="1" applyAlignment="1">
      <alignment/>
    </xf>
    <xf numFmtId="172" fontId="11" fillId="34" borderId="18" xfId="0" applyNumberFormat="1" applyFont="1" applyFill="1" applyBorder="1" applyAlignment="1" applyProtection="1">
      <alignment horizontal="right"/>
      <protection/>
    </xf>
    <xf numFmtId="0" fontId="0" fillId="33" borderId="15" xfId="0" applyFill="1" applyBorder="1" applyAlignment="1">
      <alignment/>
    </xf>
    <xf numFmtId="0" fontId="0" fillId="33" borderId="16" xfId="0" applyFill="1" applyBorder="1" applyAlignment="1">
      <alignment/>
    </xf>
    <xf numFmtId="172" fontId="3" fillId="34" borderId="21" xfId="0" applyNumberFormat="1" applyFont="1" applyFill="1" applyBorder="1" applyAlignment="1" applyProtection="1">
      <alignment horizontal="right"/>
      <protection/>
    </xf>
    <xf numFmtId="49" fontId="3" fillId="33" borderId="16" xfId="0" applyNumberFormat="1" applyFont="1" applyFill="1" applyBorder="1" applyAlignment="1" applyProtection="1">
      <alignment horizontal="center"/>
      <protection/>
    </xf>
    <xf numFmtId="172" fontId="11" fillId="34" borderId="16" xfId="0" applyNumberFormat="1" applyFont="1" applyFill="1" applyBorder="1" applyAlignment="1" applyProtection="1">
      <alignment horizontal="right"/>
      <protection/>
    </xf>
    <xf numFmtId="49" fontId="3" fillId="33" borderId="37" xfId="0" applyNumberFormat="1" applyFont="1" applyFill="1" applyBorder="1" applyAlignment="1" applyProtection="1">
      <alignment horizontal="right"/>
      <protection/>
    </xf>
    <xf numFmtId="0" fontId="3" fillId="33" borderId="32" xfId="0" applyFont="1" applyFill="1" applyBorder="1" applyAlignment="1" applyProtection="1">
      <alignment horizontal="left"/>
      <protection/>
    </xf>
    <xf numFmtId="0" fontId="3" fillId="33" borderId="16" xfId="0" applyFont="1" applyFill="1" applyBorder="1" applyAlignment="1" applyProtection="1">
      <alignment horizontal="center"/>
      <protection/>
    </xf>
    <xf numFmtId="172" fontId="2" fillId="33" borderId="21" xfId="0" applyNumberFormat="1" applyFont="1" applyFill="1" applyBorder="1" applyAlignment="1" applyProtection="1">
      <alignment horizontal="right"/>
      <protection/>
    </xf>
    <xf numFmtId="0" fontId="3" fillId="33" borderId="34" xfId="0" applyFont="1" applyFill="1" applyBorder="1" applyAlignment="1" applyProtection="1">
      <alignment horizontal="center"/>
      <protection/>
    </xf>
    <xf numFmtId="0" fontId="0" fillId="33" borderId="17" xfId="0" applyFill="1" applyBorder="1" applyAlignment="1">
      <alignment/>
    </xf>
    <xf numFmtId="49" fontId="2" fillId="33" borderId="0" xfId="0" applyNumberFormat="1" applyFont="1" applyFill="1" applyBorder="1" applyAlignment="1" applyProtection="1">
      <alignment horizontal="left"/>
      <protection/>
    </xf>
    <xf numFmtId="0" fontId="5" fillId="33" borderId="0" xfId="0" applyFont="1" applyFill="1" applyBorder="1" applyAlignment="1" applyProtection="1">
      <alignment horizontal="center"/>
      <protection/>
    </xf>
    <xf numFmtId="49" fontId="5" fillId="33" borderId="0" xfId="0" applyNumberFormat="1" applyFont="1" applyFill="1" applyBorder="1" applyAlignment="1" applyProtection="1">
      <alignment horizontal="left"/>
      <protection/>
    </xf>
    <xf numFmtId="172" fontId="5" fillId="33" borderId="0" xfId="0" applyNumberFormat="1" applyFont="1" applyFill="1" applyBorder="1" applyAlignment="1" applyProtection="1">
      <alignment horizontal="right"/>
      <protection/>
    </xf>
    <xf numFmtId="172" fontId="3" fillId="33" borderId="0" xfId="0" applyNumberFormat="1" applyFont="1" applyFill="1" applyBorder="1" applyAlignment="1" applyProtection="1">
      <alignment horizontal="right"/>
      <protection/>
    </xf>
    <xf numFmtId="0" fontId="0" fillId="33" borderId="29" xfId="0" applyFill="1" applyBorder="1" applyAlignment="1">
      <alignment/>
    </xf>
    <xf numFmtId="0" fontId="0" fillId="33" borderId="30" xfId="0" applyFill="1" applyBorder="1" applyAlignment="1">
      <alignment/>
    </xf>
    <xf numFmtId="0" fontId="0" fillId="33" borderId="30" xfId="0" applyFont="1" applyFill="1" applyBorder="1" applyAlignment="1">
      <alignment horizontal="right"/>
    </xf>
    <xf numFmtId="172" fontId="0" fillId="33" borderId="30" xfId="0" applyNumberFormat="1" applyFill="1" applyBorder="1" applyAlignment="1">
      <alignment horizontal="right"/>
    </xf>
    <xf numFmtId="0" fontId="0" fillId="33" borderId="33" xfId="0"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xf>
    <xf numFmtId="0" fontId="0" fillId="33" borderId="0" xfId="0" applyFont="1" applyFill="1" applyBorder="1" applyAlignment="1">
      <alignment vertical="top"/>
    </xf>
    <xf numFmtId="0" fontId="0" fillId="33" borderId="0" xfId="0" applyFont="1" applyFill="1" applyBorder="1" applyAlignment="1">
      <alignment/>
    </xf>
    <xf numFmtId="0" fontId="1" fillId="33" borderId="14" xfId="0" applyFont="1" applyFill="1" applyBorder="1" applyAlignment="1">
      <alignment vertical="center"/>
    </xf>
    <xf numFmtId="0" fontId="1" fillId="33" borderId="15" xfId="0" applyFont="1" applyFill="1" applyBorder="1" applyAlignment="1">
      <alignment vertical="top"/>
    </xf>
    <xf numFmtId="0" fontId="1" fillId="33" borderId="15" xfId="0" applyFont="1" applyFill="1" applyBorder="1" applyAlignment="1">
      <alignment vertical="center"/>
    </xf>
    <xf numFmtId="0" fontId="1" fillId="33" borderId="36" xfId="0" applyFont="1" applyFill="1" applyBorder="1" applyAlignment="1">
      <alignment/>
    </xf>
    <xf numFmtId="172" fontId="0" fillId="34" borderId="22" xfId="0" applyNumberFormat="1" applyFill="1" applyBorder="1" applyAlignment="1">
      <alignment/>
    </xf>
    <xf numFmtId="0" fontId="0" fillId="33" borderId="36" xfId="0" applyFill="1" applyBorder="1" applyAlignment="1">
      <alignment/>
    </xf>
    <xf numFmtId="0" fontId="0" fillId="33" borderId="37" xfId="0" applyFill="1" applyBorder="1" applyAlignment="1">
      <alignment vertical="top"/>
    </xf>
    <xf numFmtId="0" fontId="0" fillId="33" borderId="15" xfId="0" applyFill="1" applyBorder="1" applyAlignment="1">
      <alignment/>
    </xf>
    <xf numFmtId="0" fontId="1" fillId="33" borderId="37" xfId="0" applyFont="1" applyFill="1" applyBorder="1" applyAlignment="1">
      <alignment vertical="top"/>
    </xf>
    <xf numFmtId="0" fontId="1" fillId="33" borderId="15" xfId="0" applyFont="1" applyFill="1" applyBorder="1" applyAlignment="1">
      <alignment/>
    </xf>
    <xf numFmtId="172" fontId="1" fillId="33" borderId="21" xfId="0" applyNumberFormat="1" applyFont="1" applyFill="1" applyBorder="1" applyAlignment="1">
      <alignment/>
    </xf>
    <xf numFmtId="0" fontId="0" fillId="33" borderId="15" xfId="0" applyFill="1" applyBorder="1" applyAlignment="1">
      <alignment vertical="top"/>
    </xf>
    <xf numFmtId="0" fontId="0" fillId="33" borderId="37" xfId="0" applyFont="1" applyFill="1" applyBorder="1" applyAlignment="1">
      <alignment vertical="top"/>
    </xf>
    <xf numFmtId="0" fontId="0" fillId="33" borderId="15" xfId="0" applyFont="1" applyFill="1" applyBorder="1" applyAlignment="1">
      <alignment wrapText="1"/>
    </xf>
    <xf numFmtId="0" fontId="0" fillId="33" borderId="15" xfId="0" applyFont="1" applyFill="1" applyBorder="1" applyAlignment="1">
      <alignment/>
    </xf>
    <xf numFmtId="0" fontId="1" fillId="33" borderId="17" xfId="0" applyFont="1" applyFill="1" applyBorder="1" applyAlignment="1">
      <alignment/>
    </xf>
    <xf numFmtId="172" fontId="1" fillId="33" borderId="22" xfId="0" applyNumberFormat="1" applyFont="1" applyFill="1" applyBorder="1" applyAlignment="1">
      <alignment/>
    </xf>
    <xf numFmtId="0" fontId="1" fillId="33" borderId="12" xfId="0" applyFont="1" applyFill="1" applyBorder="1" applyAlignment="1">
      <alignment vertical="center"/>
    </xf>
    <xf numFmtId="0" fontId="1" fillId="33" borderId="0" xfId="0" applyFont="1" applyFill="1" applyBorder="1" applyAlignment="1">
      <alignment vertical="center"/>
    </xf>
    <xf numFmtId="172" fontId="1" fillId="33" borderId="23" xfId="0" applyNumberFormat="1" applyFont="1" applyFill="1" applyBorder="1" applyAlignment="1">
      <alignment vertical="center"/>
    </xf>
    <xf numFmtId="172" fontId="1" fillId="33" borderId="0" xfId="0" applyNumberFormat="1" applyFont="1" applyFill="1" applyBorder="1" applyAlignment="1">
      <alignment vertical="center"/>
    </xf>
    <xf numFmtId="172" fontId="1" fillId="34" borderId="21" xfId="0" applyNumberFormat="1" applyFont="1" applyFill="1" applyBorder="1" applyAlignment="1">
      <alignment vertical="center"/>
    </xf>
    <xf numFmtId="0" fontId="1" fillId="33" borderId="13" xfId="0" applyFont="1" applyFill="1" applyBorder="1" applyAlignment="1">
      <alignment/>
    </xf>
    <xf numFmtId="172" fontId="0" fillId="34" borderId="20" xfId="0" applyNumberFormat="1" applyFill="1" applyBorder="1" applyAlignment="1">
      <alignment/>
    </xf>
    <xf numFmtId="0" fontId="0" fillId="33" borderId="15" xfId="0" applyFill="1" applyBorder="1" applyAlignment="1">
      <alignment horizontal="left"/>
    </xf>
    <xf numFmtId="0" fontId="1" fillId="33" borderId="36" xfId="0" applyFont="1" applyFill="1" applyBorder="1" applyAlignment="1">
      <alignment vertical="center"/>
    </xf>
    <xf numFmtId="172" fontId="1" fillId="33" borderId="21" xfId="0" applyNumberFormat="1" applyFont="1" applyFill="1" applyBorder="1" applyAlignment="1">
      <alignment vertical="center"/>
    </xf>
    <xf numFmtId="0" fontId="0" fillId="33" borderId="15" xfId="0" applyFill="1" applyBorder="1" applyAlignment="1">
      <alignment horizontal="left" wrapText="1"/>
    </xf>
    <xf numFmtId="0" fontId="1" fillId="33" borderId="17" xfId="0" applyFont="1" applyFill="1" applyBorder="1" applyAlignment="1">
      <alignment vertical="center"/>
    </xf>
    <xf numFmtId="0" fontId="1" fillId="33" borderId="37" xfId="0" applyFont="1" applyFill="1" applyBorder="1" applyAlignment="1">
      <alignment vertical="center"/>
    </xf>
    <xf numFmtId="0" fontId="1" fillId="33" borderId="16" xfId="0" applyFont="1" applyFill="1" applyBorder="1" applyAlignment="1">
      <alignment wrapText="1"/>
    </xf>
    <xf numFmtId="172" fontId="1" fillId="33" borderId="22" xfId="0" applyNumberFormat="1" applyFont="1" applyFill="1" applyBorder="1" applyAlignment="1">
      <alignment vertical="center"/>
    </xf>
    <xf numFmtId="0" fontId="1" fillId="33" borderId="15" xfId="0" applyFont="1" applyFill="1" applyBorder="1" applyAlignment="1">
      <alignment wrapText="1"/>
    </xf>
    <xf numFmtId="0" fontId="0" fillId="33" borderId="17" xfId="0" applyFill="1" applyBorder="1" applyAlignment="1">
      <alignment/>
    </xf>
    <xf numFmtId="0" fontId="0" fillId="33" borderId="30" xfId="0" applyFont="1" applyFill="1" applyBorder="1" applyAlignment="1">
      <alignment vertical="top"/>
    </xf>
    <xf numFmtId="0" fontId="0" fillId="33" borderId="30" xfId="0" applyFont="1" applyFill="1" applyBorder="1" applyAlignment="1">
      <alignment/>
    </xf>
    <xf numFmtId="172" fontId="0" fillId="34" borderId="21" xfId="0" applyNumberFormat="1" applyFill="1" applyBorder="1" applyAlignment="1">
      <alignment/>
    </xf>
    <xf numFmtId="0" fontId="0" fillId="33" borderId="37" xfId="0" applyFill="1" applyBorder="1" applyAlignment="1">
      <alignment/>
    </xf>
    <xf numFmtId="0" fontId="0" fillId="33" borderId="16" xfId="0" applyFill="1" applyBorder="1" applyAlignment="1">
      <alignment/>
    </xf>
    <xf numFmtId="0" fontId="1" fillId="33" borderId="21" xfId="0" applyFont="1" applyFill="1" applyBorder="1" applyAlignment="1">
      <alignment vertical="center"/>
    </xf>
    <xf numFmtId="176" fontId="0" fillId="37" borderId="34" xfId="0" applyNumberFormat="1" applyFont="1" applyFill="1" applyBorder="1" applyAlignment="1" applyProtection="1">
      <alignment horizontal="left" vertical="center"/>
      <protection/>
    </xf>
    <xf numFmtId="176" fontId="0" fillId="37" borderId="16" xfId="0" applyNumberFormat="1" applyFont="1" applyFill="1" applyBorder="1" applyAlignment="1" applyProtection="1">
      <alignment horizontal="left" vertical="center"/>
      <protection/>
    </xf>
    <xf numFmtId="172" fontId="0" fillId="33" borderId="0" xfId="0" applyNumberFormat="1" applyFill="1" applyBorder="1" applyAlignment="1">
      <alignment/>
    </xf>
    <xf numFmtId="172" fontId="1" fillId="33" borderId="32" xfId="0" applyNumberFormat="1" applyFont="1" applyFill="1" applyBorder="1" applyAlignment="1">
      <alignment vertical="center" wrapText="1"/>
    </xf>
    <xf numFmtId="172" fontId="0" fillId="34" borderId="14" xfId="0" applyNumberFormat="1" applyFill="1" applyBorder="1" applyAlignment="1">
      <alignment/>
    </xf>
    <xf numFmtId="172" fontId="0" fillId="34" borderId="15" xfId="0" applyNumberFormat="1" applyFill="1" applyBorder="1" applyAlignment="1">
      <alignment/>
    </xf>
    <xf numFmtId="172" fontId="1" fillId="33" borderId="24" xfId="0" applyNumberFormat="1" applyFont="1" applyFill="1" applyBorder="1" applyAlignment="1">
      <alignment vertical="center"/>
    </xf>
    <xf numFmtId="172" fontId="1" fillId="33" borderId="38" xfId="0" applyNumberFormat="1" applyFont="1" applyFill="1" applyBorder="1" applyAlignment="1">
      <alignment vertical="center"/>
    </xf>
    <xf numFmtId="172" fontId="0" fillId="34" borderId="37" xfId="0" applyNumberFormat="1" applyFill="1" applyBorder="1" applyAlignment="1">
      <alignment/>
    </xf>
    <xf numFmtId="172" fontId="0" fillId="34" borderId="17" xfId="0" applyNumberFormat="1" applyFill="1" applyBorder="1" applyAlignment="1">
      <alignment/>
    </xf>
    <xf numFmtId="0" fontId="1" fillId="33" borderId="16" xfId="0" applyFont="1" applyFill="1" applyBorder="1" applyAlignment="1">
      <alignment vertical="center"/>
    </xf>
    <xf numFmtId="172" fontId="1" fillId="34" borderId="21" xfId="0" applyNumberFormat="1" applyFont="1" applyFill="1" applyBorder="1" applyAlignment="1">
      <alignment vertical="center" wrapText="1"/>
    </xf>
    <xf numFmtId="49" fontId="11" fillId="33" borderId="34" xfId="0" applyNumberFormat="1" applyFont="1" applyFill="1" applyBorder="1" applyAlignment="1" applyProtection="1">
      <alignment horizontal="center"/>
      <protection/>
    </xf>
    <xf numFmtId="49" fontId="11" fillId="33" borderId="0" xfId="0" applyNumberFormat="1" applyFont="1" applyFill="1" applyBorder="1" applyAlignment="1" applyProtection="1">
      <alignment horizontal="center"/>
      <protection/>
    </xf>
    <xf numFmtId="49" fontId="11" fillId="33" borderId="16" xfId="0" applyNumberFormat="1" applyFont="1" applyFill="1" applyBorder="1" applyAlignment="1" applyProtection="1">
      <alignment horizontal="center"/>
      <protection/>
    </xf>
    <xf numFmtId="0" fontId="1" fillId="33" borderId="11" xfId="0" applyFont="1" applyFill="1" applyBorder="1" applyAlignment="1">
      <alignment/>
    </xf>
    <xf numFmtId="175" fontId="0" fillId="33" borderId="11" xfId="42" applyNumberFormat="1" applyFont="1" applyFill="1" applyBorder="1" applyAlignment="1">
      <alignment/>
    </xf>
    <xf numFmtId="175" fontId="0" fillId="33" borderId="0" xfId="42" applyNumberFormat="1" applyFont="1" applyFill="1" applyBorder="1" applyAlignment="1">
      <alignment/>
    </xf>
    <xf numFmtId="0" fontId="4" fillId="33" borderId="0" xfId="0" applyFont="1" applyFill="1" applyBorder="1" applyAlignment="1">
      <alignment horizontal="left"/>
    </xf>
    <xf numFmtId="175" fontId="4" fillId="33" borderId="0" xfId="42" applyNumberFormat="1" applyFont="1" applyFill="1" applyBorder="1" applyAlignment="1">
      <alignment horizontal="left"/>
    </xf>
    <xf numFmtId="175" fontId="14" fillId="33" borderId="0" xfId="42" applyNumberFormat="1" applyFont="1" applyFill="1" applyBorder="1" applyAlignment="1">
      <alignment horizontal="left"/>
    </xf>
    <xf numFmtId="175" fontId="14" fillId="33" borderId="0" xfId="42" applyNumberFormat="1" applyFont="1" applyFill="1" applyBorder="1" applyAlignment="1">
      <alignment/>
    </xf>
    <xf numFmtId="0" fontId="14" fillId="33" borderId="32" xfId="0" applyFont="1" applyFill="1" applyBorder="1" applyAlignment="1">
      <alignment/>
    </xf>
    <xf numFmtId="0" fontId="14" fillId="33" borderId="12" xfId="0" applyFont="1" applyFill="1" applyBorder="1" applyAlignment="1">
      <alignment/>
    </xf>
    <xf numFmtId="0" fontId="1" fillId="33" borderId="18" xfId="0" applyFont="1" applyFill="1" applyBorder="1" applyAlignment="1">
      <alignment/>
    </xf>
    <xf numFmtId="175" fontId="0" fillId="33" borderId="18" xfId="42" applyNumberFormat="1" applyFont="1" applyFill="1" applyBorder="1" applyAlignment="1">
      <alignment/>
    </xf>
    <xf numFmtId="175" fontId="0" fillId="33" borderId="21" xfId="42" applyNumberFormat="1" applyFont="1" applyFill="1" applyBorder="1" applyAlignment="1">
      <alignment/>
    </xf>
    <xf numFmtId="175" fontId="1" fillId="33" borderId="21" xfId="42" applyNumberFormat="1" applyFont="1" applyFill="1" applyBorder="1" applyAlignment="1">
      <alignment/>
    </xf>
    <xf numFmtId="0" fontId="1" fillId="33" borderId="30" xfId="0" applyFont="1" applyFill="1" applyBorder="1" applyAlignment="1">
      <alignment/>
    </xf>
    <xf numFmtId="175" fontId="0" fillId="33" borderId="30" xfId="42" applyNumberFormat="1" applyFont="1" applyFill="1" applyBorder="1" applyAlignment="1">
      <alignment/>
    </xf>
    <xf numFmtId="0" fontId="14" fillId="0" borderId="0" xfId="0" applyFont="1" applyAlignment="1">
      <alignment/>
    </xf>
    <xf numFmtId="0" fontId="1" fillId="0" borderId="0" xfId="0" applyFont="1" applyAlignment="1">
      <alignment/>
    </xf>
    <xf numFmtId="175" fontId="0" fillId="0" borderId="0" xfId="42" applyNumberFormat="1" applyFont="1" applyAlignment="1">
      <alignment/>
    </xf>
    <xf numFmtId="172" fontId="0" fillId="33" borderId="11" xfId="0" applyNumberFormat="1" applyFill="1" applyBorder="1" applyAlignment="1">
      <alignment/>
    </xf>
    <xf numFmtId="172" fontId="1" fillId="33" borderId="21" xfId="0" applyNumberFormat="1" applyFont="1" applyFill="1" applyBorder="1" applyAlignment="1">
      <alignment horizontal="center" vertical="center" wrapText="1"/>
    </xf>
    <xf numFmtId="172" fontId="0" fillId="33" borderId="20" xfId="0" applyNumberFormat="1" applyFill="1" applyBorder="1" applyAlignment="1">
      <alignment/>
    </xf>
    <xf numFmtId="172" fontId="10" fillId="33" borderId="0" xfId="0" applyNumberFormat="1" applyFont="1" applyFill="1" applyBorder="1" applyAlignment="1">
      <alignment horizontal="center"/>
    </xf>
    <xf numFmtId="172" fontId="0" fillId="33" borderId="0" xfId="0" applyNumberFormat="1" applyFill="1" applyBorder="1" applyAlignment="1">
      <alignment horizontal="center"/>
    </xf>
    <xf numFmtId="0" fontId="0" fillId="33" borderId="34" xfId="0" applyFill="1" applyBorder="1" applyAlignment="1">
      <alignment/>
    </xf>
    <xf numFmtId="172" fontId="0" fillId="33" borderId="18" xfId="0" applyNumberFormat="1" applyFill="1" applyBorder="1" applyAlignment="1">
      <alignment/>
    </xf>
    <xf numFmtId="172" fontId="0" fillId="33" borderId="14" xfId="0" applyNumberFormat="1" applyFill="1" applyBorder="1" applyAlignment="1">
      <alignment/>
    </xf>
    <xf numFmtId="172" fontId="0" fillId="33" borderId="21" xfId="0" applyNumberFormat="1" applyFill="1" applyBorder="1" applyAlignment="1">
      <alignment/>
    </xf>
    <xf numFmtId="172" fontId="0" fillId="33" borderId="13" xfId="0" applyNumberFormat="1" applyFill="1" applyBorder="1" applyAlignment="1">
      <alignment/>
    </xf>
    <xf numFmtId="172" fontId="1" fillId="33" borderId="39" xfId="0" applyNumberFormat="1" applyFont="1" applyFill="1" applyBorder="1" applyAlignment="1">
      <alignment vertical="center"/>
    </xf>
    <xf numFmtId="172" fontId="1" fillId="34" borderId="39" xfId="0" applyNumberFormat="1" applyFont="1" applyFill="1" applyBorder="1" applyAlignment="1">
      <alignment vertical="center"/>
    </xf>
    <xf numFmtId="172" fontId="1" fillId="33" borderId="26" xfId="0" applyNumberFormat="1" applyFont="1" applyFill="1" applyBorder="1" applyAlignment="1">
      <alignment vertical="center"/>
    </xf>
    <xf numFmtId="172" fontId="0" fillId="33" borderId="22" xfId="0" applyNumberFormat="1" applyFill="1" applyBorder="1" applyAlignment="1">
      <alignment/>
    </xf>
    <xf numFmtId="0" fontId="1" fillId="33" borderId="40" xfId="0" applyFont="1" applyFill="1" applyBorder="1" applyAlignment="1">
      <alignment vertical="center"/>
    </xf>
    <xf numFmtId="172" fontId="0" fillId="33" borderId="30" xfId="0" applyNumberFormat="1" applyFill="1" applyBorder="1" applyAlignment="1">
      <alignment/>
    </xf>
    <xf numFmtId="0" fontId="1" fillId="33" borderId="13" xfId="0" applyFont="1" applyFill="1" applyBorder="1" applyAlignment="1">
      <alignment vertical="center"/>
    </xf>
    <xf numFmtId="0" fontId="0" fillId="34" borderId="17" xfId="0" applyFill="1" applyBorder="1" applyAlignment="1">
      <alignment/>
    </xf>
    <xf numFmtId="0" fontId="0" fillId="34" borderId="37" xfId="0" applyFill="1" applyBorder="1" applyAlignment="1">
      <alignment/>
    </xf>
    <xf numFmtId="172" fontId="1" fillId="34" borderId="25" xfId="0" applyNumberFormat="1" applyFont="1" applyFill="1" applyBorder="1" applyAlignment="1">
      <alignment vertical="center"/>
    </xf>
    <xf numFmtId="0" fontId="1" fillId="33" borderId="38" xfId="0" applyFont="1" applyFill="1" applyBorder="1" applyAlignment="1">
      <alignment vertical="center"/>
    </xf>
    <xf numFmtId="0" fontId="1" fillId="33" borderId="28" xfId="0" applyFont="1" applyFill="1" applyBorder="1" applyAlignment="1">
      <alignment vertical="center"/>
    </xf>
    <xf numFmtId="172" fontId="1" fillId="33" borderId="25" xfId="0" applyNumberFormat="1" applyFont="1" applyFill="1" applyBorder="1" applyAlignment="1">
      <alignment vertical="center"/>
    </xf>
    <xf numFmtId="0" fontId="1" fillId="33" borderId="14" xfId="0" applyFont="1" applyFill="1" applyBorder="1" applyAlignment="1">
      <alignment/>
    </xf>
    <xf numFmtId="0" fontId="1" fillId="33" borderId="41" xfId="0" applyFont="1" applyFill="1" applyBorder="1" applyAlignment="1">
      <alignment vertical="center"/>
    </xf>
    <xf numFmtId="0" fontId="1" fillId="33" borderId="34" xfId="0" applyFont="1" applyFill="1" applyBorder="1" applyAlignment="1">
      <alignment vertical="center"/>
    </xf>
    <xf numFmtId="172" fontId="1" fillId="34" borderId="18" xfId="0" applyNumberFormat="1" applyFont="1" applyFill="1" applyBorder="1" applyAlignment="1">
      <alignment vertical="center" wrapText="1"/>
    </xf>
    <xf numFmtId="0" fontId="0" fillId="34" borderId="14" xfId="0" applyFill="1" applyBorder="1" applyAlignment="1">
      <alignment/>
    </xf>
    <xf numFmtId="0" fontId="0" fillId="34" borderId="15" xfId="0" applyFill="1" applyBorder="1" applyAlignment="1">
      <alignment/>
    </xf>
    <xf numFmtId="172" fontId="0" fillId="34" borderId="40" xfId="0" applyNumberFormat="1" applyFill="1" applyBorder="1" applyAlignment="1">
      <alignment/>
    </xf>
    <xf numFmtId="172" fontId="0" fillId="34" borderId="41" xfId="0" applyNumberFormat="1" applyFill="1" applyBorder="1" applyAlignment="1">
      <alignment/>
    </xf>
    <xf numFmtId="172" fontId="0" fillId="34" borderId="13" xfId="0" applyNumberFormat="1" applyFill="1" applyBorder="1" applyAlignment="1">
      <alignment/>
    </xf>
    <xf numFmtId="172" fontId="1" fillId="33" borderId="20" xfId="0" applyNumberFormat="1" applyFont="1" applyFill="1" applyBorder="1" applyAlignment="1">
      <alignment vertical="center"/>
    </xf>
    <xf numFmtId="0" fontId="1" fillId="33" borderId="21" xfId="0" applyFont="1" applyFill="1" applyBorder="1" applyAlignment="1">
      <alignment vertical="center" wrapText="1"/>
    </xf>
    <xf numFmtId="172" fontId="1" fillId="33" borderId="21" xfId="0" applyNumberFormat="1" applyFont="1" applyFill="1" applyBorder="1" applyAlignment="1">
      <alignment wrapText="1"/>
    </xf>
    <xf numFmtId="175" fontId="0" fillId="33" borderId="0" xfId="42" applyNumberFormat="1" applyFill="1" applyBorder="1" applyAlignment="1">
      <alignment/>
    </xf>
    <xf numFmtId="175" fontId="0" fillId="33" borderId="0" xfId="42" applyNumberFormat="1" applyFill="1" applyBorder="1" applyAlignment="1">
      <alignment horizontal="center"/>
    </xf>
    <xf numFmtId="175" fontId="0" fillId="33" borderId="32" xfId="42" applyNumberFormat="1" applyFill="1" applyBorder="1" applyAlignment="1">
      <alignment/>
    </xf>
    <xf numFmtId="172" fontId="1" fillId="33" borderId="42" xfId="0" applyNumberFormat="1" applyFont="1" applyFill="1" applyBorder="1" applyAlignment="1">
      <alignment vertical="center" wrapText="1"/>
    </xf>
    <xf numFmtId="172" fontId="1" fillId="33" borderId="43" xfId="0" applyNumberFormat="1" applyFont="1" applyFill="1" applyBorder="1" applyAlignment="1">
      <alignment vertical="center" wrapText="1"/>
    </xf>
    <xf numFmtId="172" fontId="1" fillId="33" borderId="43" xfId="0" applyNumberFormat="1" applyFont="1" applyFill="1" applyBorder="1" applyAlignment="1">
      <alignment horizontal="center" vertical="center" wrapText="1"/>
    </xf>
    <xf numFmtId="172" fontId="1" fillId="33" borderId="44" xfId="0" applyNumberFormat="1" applyFont="1" applyFill="1" applyBorder="1" applyAlignment="1">
      <alignment vertical="center" wrapText="1"/>
    </xf>
    <xf numFmtId="0" fontId="1" fillId="33" borderId="45" xfId="0" applyFont="1" applyFill="1" applyBorder="1" applyAlignment="1">
      <alignment/>
    </xf>
    <xf numFmtId="175" fontId="1" fillId="33" borderId="35" xfId="42" applyNumberFormat="1" applyFont="1" applyFill="1" applyBorder="1" applyAlignment="1">
      <alignment/>
    </xf>
    <xf numFmtId="174" fontId="1" fillId="33" borderId="35" xfId="42" applyNumberFormat="1" applyFont="1" applyFill="1" applyBorder="1" applyAlignment="1">
      <alignment/>
    </xf>
    <xf numFmtId="175" fontId="1" fillId="33" borderId="46" xfId="42" applyNumberFormat="1" applyFont="1" applyFill="1" applyBorder="1" applyAlignment="1">
      <alignment/>
    </xf>
    <xf numFmtId="175" fontId="1" fillId="33" borderId="32" xfId="42" applyNumberFormat="1" applyFont="1" applyFill="1" applyBorder="1" applyAlignment="1">
      <alignment/>
    </xf>
    <xf numFmtId="175" fontId="1" fillId="33" borderId="0" xfId="42" applyNumberFormat="1" applyFont="1" applyFill="1" applyBorder="1" applyAlignment="1">
      <alignment horizontal="center"/>
    </xf>
    <xf numFmtId="172" fontId="1" fillId="33" borderId="47" xfId="0" applyNumberFormat="1" applyFont="1" applyFill="1" applyBorder="1" applyAlignment="1">
      <alignment vertical="center" wrapText="1"/>
    </xf>
    <xf numFmtId="172" fontId="1" fillId="33" borderId="48" xfId="0" applyNumberFormat="1" applyFont="1" applyFill="1" applyBorder="1" applyAlignment="1">
      <alignment vertical="center" wrapText="1"/>
    </xf>
    <xf numFmtId="172" fontId="1" fillId="33" borderId="48" xfId="0" applyNumberFormat="1" applyFont="1" applyFill="1" applyBorder="1" applyAlignment="1">
      <alignment horizontal="center" vertical="center" wrapText="1"/>
    </xf>
    <xf numFmtId="172" fontId="1" fillId="33" borderId="49" xfId="0" applyNumberFormat="1" applyFont="1" applyFill="1" applyBorder="1" applyAlignment="1">
      <alignment vertical="center" wrapText="1"/>
    </xf>
    <xf numFmtId="0" fontId="0" fillId="33" borderId="50" xfId="0" applyFill="1" applyBorder="1" applyAlignment="1">
      <alignment/>
    </xf>
    <xf numFmtId="172" fontId="0" fillId="33" borderId="21" xfId="59" applyNumberFormat="1" applyFill="1" applyBorder="1" applyAlignment="1">
      <alignment/>
    </xf>
    <xf numFmtId="172" fontId="0" fillId="33" borderId="21" xfId="42" applyNumberFormat="1" applyFill="1" applyBorder="1" applyAlignment="1">
      <alignment/>
    </xf>
    <xf numFmtId="172" fontId="0" fillId="33" borderId="51" xfId="0" applyNumberFormat="1" applyFill="1" applyBorder="1" applyAlignment="1">
      <alignment/>
    </xf>
    <xf numFmtId="172" fontId="0" fillId="33" borderId="32" xfId="0" applyNumberFormat="1" applyFill="1" applyBorder="1" applyAlignment="1">
      <alignment/>
    </xf>
    <xf numFmtId="172" fontId="0" fillId="33" borderId="21" xfId="0" applyNumberFormat="1" applyFill="1" applyBorder="1" applyAlignment="1">
      <alignment/>
    </xf>
    <xf numFmtId="0" fontId="0" fillId="33" borderId="45" xfId="0" applyFill="1" applyBorder="1" applyAlignment="1">
      <alignment/>
    </xf>
    <xf numFmtId="172" fontId="0" fillId="33" borderId="35" xfId="0" applyNumberFormat="1" applyFill="1" applyBorder="1" applyAlignment="1">
      <alignment/>
    </xf>
    <xf numFmtId="172" fontId="0" fillId="33" borderId="46" xfId="0" applyNumberFormat="1" applyFill="1" applyBorder="1" applyAlignment="1">
      <alignment/>
    </xf>
    <xf numFmtId="172" fontId="1" fillId="34" borderId="14" xfId="0" applyNumberFormat="1" applyFont="1" applyFill="1" applyBorder="1" applyAlignment="1">
      <alignment vertical="center" wrapText="1"/>
    </xf>
    <xf numFmtId="0" fontId="0" fillId="0" borderId="21" xfId="0" applyFill="1" applyBorder="1" applyAlignment="1" applyProtection="1">
      <alignment/>
      <protection locked="0"/>
    </xf>
    <xf numFmtId="0" fontId="0" fillId="33" borderId="14" xfId="0" applyFill="1" applyBorder="1" applyAlignment="1">
      <alignment/>
    </xf>
    <xf numFmtId="172" fontId="0" fillId="0" borderId="20" xfId="0" applyNumberFormat="1" applyFill="1" applyBorder="1" applyAlignment="1" applyProtection="1">
      <alignment/>
      <protection locked="0"/>
    </xf>
    <xf numFmtId="172" fontId="0" fillId="0" borderId="41" xfId="0" applyNumberFormat="1" applyFill="1" applyBorder="1" applyAlignment="1" applyProtection="1">
      <alignment/>
      <protection locked="0"/>
    </xf>
    <xf numFmtId="172" fontId="0" fillId="0" borderId="22" xfId="0" applyNumberFormat="1" applyFill="1" applyBorder="1" applyAlignment="1" applyProtection="1">
      <alignment/>
      <protection locked="0"/>
    </xf>
    <xf numFmtId="0" fontId="0" fillId="33" borderId="16" xfId="0" applyFill="1" applyBorder="1" applyAlignment="1">
      <alignment horizontal="right"/>
    </xf>
    <xf numFmtId="0" fontId="1" fillId="33" borderId="14" xfId="0" applyFont="1" applyFill="1" applyBorder="1" applyAlignment="1">
      <alignment/>
    </xf>
    <xf numFmtId="172" fontId="0" fillId="0" borderId="21" xfId="0" applyNumberFormat="1" applyBorder="1" applyAlignment="1" applyProtection="1">
      <alignment/>
      <protection locked="0"/>
    </xf>
    <xf numFmtId="172" fontId="0" fillId="0" borderId="21" xfId="0" applyNumberFormat="1" applyFill="1" applyBorder="1" applyAlignment="1" applyProtection="1">
      <alignment/>
      <protection locked="0"/>
    </xf>
    <xf numFmtId="0" fontId="0" fillId="0" borderId="21" xfId="0" applyFont="1" applyFill="1" applyBorder="1" applyAlignment="1" applyProtection="1">
      <alignment/>
      <protection locked="0"/>
    </xf>
    <xf numFmtId="0" fontId="3" fillId="34" borderId="18" xfId="0" applyFont="1" applyFill="1" applyBorder="1" applyAlignment="1" applyProtection="1">
      <alignment horizontal="center" vertical="center"/>
      <protection/>
    </xf>
    <xf numFmtId="0" fontId="16" fillId="33" borderId="0" xfId="0" applyFont="1" applyFill="1" applyAlignment="1" applyProtection="1">
      <alignment horizontal="left" wrapText="1"/>
      <protection/>
    </xf>
    <xf numFmtId="49" fontId="5" fillId="33" borderId="0" xfId="0" applyNumberFormat="1" applyFont="1" applyFill="1" applyAlignment="1" applyProtection="1">
      <alignment horizontal="left" vertical="top"/>
      <protection/>
    </xf>
    <xf numFmtId="49" fontId="5" fillId="33" borderId="0" xfId="0" applyNumberFormat="1" applyFont="1" applyFill="1" applyAlignment="1" applyProtection="1">
      <alignment horizontal="center" vertical="top"/>
      <protection/>
    </xf>
    <xf numFmtId="0" fontId="3" fillId="33" borderId="0" xfId="0" applyFont="1" applyFill="1" applyAlignment="1" applyProtection="1">
      <alignment horizontal="left" wrapText="1"/>
      <protection/>
    </xf>
    <xf numFmtId="0" fontId="16" fillId="33" borderId="0" xfId="0" applyFont="1" applyFill="1" applyAlignment="1" applyProtection="1">
      <alignment horizontal="center" wrapText="1"/>
      <protection/>
    </xf>
    <xf numFmtId="49" fontId="11" fillId="33" borderId="0" xfId="0" applyNumberFormat="1" applyFont="1" applyFill="1" applyAlignment="1" applyProtection="1">
      <alignment horizontal="center" wrapText="1"/>
      <protection/>
    </xf>
    <xf numFmtId="0" fontId="16" fillId="33" borderId="0" xfId="0" applyFont="1" applyFill="1" applyAlignment="1" applyProtection="1">
      <alignment horizontal="left"/>
      <protection/>
    </xf>
    <xf numFmtId="0" fontId="16" fillId="33" borderId="0" xfId="0" applyFont="1" applyFill="1" applyAlignment="1" applyProtection="1">
      <alignment horizontal="center" vertical="center" wrapText="1"/>
      <protection/>
    </xf>
    <xf numFmtId="49" fontId="2" fillId="33" borderId="21" xfId="0" applyNumberFormat="1" applyFont="1" applyFill="1" applyBorder="1" applyAlignment="1" applyProtection="1">
      <alignment horizontal="center" vertical="top" wrapText="1"/>
      <protection/>
    </xf>
    <xf numFmtId="49" fontId="2" fillId="33" borderId="21" xfId="0" applyNumberFormat="1" applyFont="1" applyFill="1" applyBorder="1" applyAlignment="1" applyProtection="1">
      <alignment horizontal="center" vertical="top" wrapText="1"/>
      <protection/>
    </xf>
    <xf numFmtId="0" fontId="16" fillId="33" borderId="0" xfId="0" applyFont="1" applyFill="1" applyAlignment="1" applyProtection="1">
      <alignment horizontal="center" vertical="center"/>
      <protection/>
    </xf>
    <xf numFmtId="0" fontId="16" fillId="33" borderId="16" xfId="0" applyFont="1" applyFill="1" applyBorder="1" applyAlignment="1" applyProtection="1">
      <alignment horizontal="center" vertical="center" wrapText="1"/>
      <protection/>
    </xf>
    <xf numFmtId="0" fontId="16" fillId="33" borderId="21" xfId="0" applyFont="1" applyFill="1" applyBorder="1" applyAlignment="1" applyProtection="1">
      <alignment horizontal="center" vertical="center" wrapText="1"/>
      <protection/>
    </xf>
    <xf numFmtId="0" fontId="16" fillId="33" borderId="18" xfId="0" applyFont="1" applyFill="1" applyBorder="1" applyAlignment="1" applyProtection="1">
      <alignment horizontal="center" vertical="center" wrapText="1"/>
      <protection/>
    </xf>
    <xf numFmtId="0" fontId="16" fillId="33" borderId="36"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16" fillId="33" borderId="0" xfId="0" applyFont="1" applyFill="1" applyAlignment="1" applyProtection="1">
      <alignment horizontal="left" vertical="center"/>
      <protection/>
    </xf>
    <xf numFmtId="0" fontId="3" fillId="33" borderId="0" xfId="0" applyFont="1" applyFill="1" applyBorder="1" applyAlignment="1" applyProtection="1">
      <alignment horizontal="center" vertical="center"/>
      <protection/>
    </xf>
    <xf numFmtId="49" fontId="2" fillId="33" borderId="18" xfId="0" applyNumberFormat="1" applyFont="1" applyFill="1" applyBorder="1" applyAlignment="1" applyProtection="1">
      <alignment horizontal="center" vertical="center"/>
      <protection/>
    </xf>
    <xf numFmtId="172" fontId="1" fillId="33" borderId="14" xfId="0" applyNumberFormat="1" applyFont="1" applyFill="1" applyBorder="1" applyAlignment="1">
      <alignment vertical="center" wrapText="1"/>
    </xf>
    <xf numFmtId="0" fontId="3" fillId="33" borderId="0" xfId="0" applyFont="1" applyFill="1" applyBorder="1" applyAlignment="1" applyProtection="1">
      <alignment horizontal="left"/>
      <protection/>
    </xf>
    <xf numFmtId="0" fontId="5" fillId="33" borderId="36" xfId="0" applyFont="1" applyFill="1" applyBorder="1" applyAlignment="1" applyProtection="1">
      <alignment horizontal="left"/>
      <protection/>
    </xf>
    <xf numFmtId="0" fontId="3" fillId="33" borderId="36" xfId="0" applyFont="1" applyFill="1" applyBorder="1" applyAlignment="1" applyProtection="1">
      <alignment horizontal="left"/>
      <protection/>
    </xf>
    <xf numFmtId="0" fontId="3" fillId="33" borderId="36" xfId="0" applyFont="1" applyFill="1" applyBorder="1" applyAlignment="1" applyProtection="1">
      <alignment horizontal="left"/>
      <protection/>
    </xf>
    <xf numFmtId="49" fontId="11" fillId="33" borderId="15" xfId="0" applyNumberFormat="1" applyFont="1" applyFill="1" applyBorder="1" applyAlignment="1" applyProtection="1">
      <alignment horizontal="center"/>
      <protection/>
    </xf>
    <xf numFmtId="0" fontId="17" fillId="33" borderId="0" xfId="0" applyFont="1" applyFill="1" applyAlignment="1" applyProtection="1">
      <alignment horizontal="left" wrapText="1"/>
      <protection/>
    </xf>
    <xf numFmtId="49" fontId="5" fillId="33" borderId="0" xfId="0" applyNumberFormat="1" applyFont="1" applyFill="1" applyBorder="1" applyAlignment="1" applyProtection="1">
      <alignment horizontal="center" wrapText="1"/>
      <protection/>
    </xf>
    <xf numFmtId="49" fontId="17" fillId="33" borderId="0" xfId="0" applyNumberFormat="1" applyFont="1" applyFill="1" applyBorder="1" applyAlignment="1" applyProtection="1">
      <alignment horizontal="center" vertical="top" wrapText="1"/>
      <protection/>
    </xf>
    <xf numFmtId="0" fontId="4" fillId="33" borderId="0" xfId="0" applyFont="1" applyFill="1" applyAlignment="1">
      <alignment/>
    </xf>
    <xf numFmtId="0" fontId="10" fillId="33" borderId="0" xfId="0" applyFont="1" applyFill="1" applyAlignment="1">
      <alignment/>
    </xf>
    <xf numFmtId="0" fontId="6" fillId="34" borderId="34" xfId="0" applyFont="1" applyFill="1" applyBorder="1" applyAlignment="1">
      <alignment vertical="top" wrapText="1"/>
    </xf>
    <xf numFmtId="0" fontId="0" fillId="34" borderId="34" xfId="0" applyFont="1" applyFill="1" applyBorder="1" applyAlignment="1">
      <alignment vertical="top" wrapText="1"/>
    </xf>
    <xf numFmtId="3" fontId="1" fillId="33" borderId="34" xfId="0" applyNumberFormat="1" applyFont="1" applyFill="1" applyBorder="1" applyAlignment="1">
      <alignment vertical="top" wrapText="1"/>
    </xf>
    <xf numFmtId="0" fontId="1" fillId="34" borderId="34" xfId="0" applyFont="1" applyFill="1" applyBorder="1" applyAlignment="1">
      <alignment horizontal="center" vertical="top" wrapText="1"/>
    </xf>
    <xf numFmtId="3" fontId="0" fillId="34" borderId="34" xfId="0" applyNumberFormat="1" applyFont="1" applyFill="1" applyBorder="1" applyAlignment="1">
      <alignment vertical="top" wrapText="1"/>
    </xf>
    <xf numFmtId="0" fontId="6" fillId="34" borderId="34" xfId="0" applyFont="1" applyFill="1" applyBorder="1" applyAlignment="1">
      <alignment horizontal="center" vertical="top" wrapText="1"/>
    </xf>
    <xf numFmtId="0" fontId="21" fillId="34" borderId="21" xfId="0" applyFont="1" applyFill="1" applyBorder="1" applyAlignment="1">
      <alignment horizontal="left"/>
    </xf>
    <xf numFmtId="0" fontId="1" fillId="34" borderId="21" xfId="0" applyFont="1" applyFill="1" applyBorder="1" applyAlignment="1">
      <alignment/>
    </xf>
    <xf numFmtId="0" fontId="21" fillId="34" borderId="21" xfId="0" applyFont="1" applyFill="1" applyBorder="1" applyAlignment="1">
      <alignment/>
    </xf>
    <xf numFmtId="3" fontId="1" fillId="33" borderId="21" xfId="0" applyNumberFormat="1" applyFont="1" applyFill="1" applyBorder="1" applyAlignment="1">
      <alignment vertical="top" wrapText="1"/>
    </xf>
    <xf numFmtId="3" fontId="1" fillId="33" borderId="35" xfId="0" applyNumberFormat="1" applyFont="1" applyFill="1" applyBorder="1" applyAlignment="1">
      <alignment vertical="top" wrapText="1"/>
    </xf>
    <xf numFmtId="0" fontId="1" fillId="34" borderId="0" xfId="0" applyFont="1" applyFill="1" applyBorder="1" applyAlignment="1">
      <alignment/>
    </xf>
    <xf numFmtId="0" fontId="1" fillId="34" borderId="16" xfId="0" applyFont="1" applyFill="1" applyBorder="1" applyAlignment="1">
      <alignment/>
    </xf>
    <xf numFmtId="172" fontId="2" fillId="33" borderId="38" xfId="0" applyNumberFormat="1" applyFont="1" applyFill="1" applyBorder="1" applyAlignment="1" applyProtection="1">
      <alignment horizontal="left"/>
      <protection/>
    </xf>
    <xf numFmtId="172" fontId="2" fillId="33" borderId="28" xfId="0" applyNumberFormat="1" applyFont="1" applyFill="1" applyBorder="1" applyAlignment="1" applyProtection="1">
      <alignment/>
      <protection/>
    </xf>
    <xf numFmtId="175" fontId="22" fillId="33" borderId="0" xfId="42" applyNumberFormat="1" applyFont="1" applyFill="1" applyBorder="1" applyAlignment="1">
      <alignment/>
    </xf>
    <xf numFmtId="175" fontId="23" fillId="33" borderId="0" xfId="42" applyNumberFormat="1" applyFont="1" applyFill="1" applyBorder="1" applyAlignment="1">
      <alignment/>
    </xf>
    <xf numFmtId="0" fontId="0" fillId="33" borderId="14" xfId="0" applyFill="1" applyBorder="1" applyAlignment="1">
      <alignment/>
    </xf>
    <xf numFmtId="175" fontId="0" fillId="34" borderId="21" xfId="42" applyNumberFormat="1" applyFont="1" applyFill="1" applyBorder="1" applyAlignment="1">
      <alignment/>
    </xf>
    <xf numFmtId="0" fontId="0" fillId="33" borderId="37" xfId="0" applyFill="1" applyBorder="1" applyAlignment="1">
      <alignment horizontal="right"/>
    </xf>
    <xf numFmtId="0" fontId="0" fillId="33" borderId="15" xfId="0" applyFill="1" applyBorder="1" applyAlignment="1">
      <alignment horizontal="right"/>
    </xf>
    <xf numFmtId="0" fontId="1" fillId="33" borderId="0" xfId="0" applyFont="1" applyFill="1" applyBorder="1" applyAlignment="1">
      <alignment horizontal="right" vertical="center"/>
    </xf>
    <xf numFmtId="0" fontId="0" fillId="33" borderId="37" xfId="0" applyFill="1" applyBorder="1" applyAlignment="1">
      <alignment horizontal="left"/>
    </xf>
    <xf numFmtId="0" fontId="1" fillId="33" borderId="15" xfId="0" applyFont="1" applyFill="1" applyBorder="1" applyAlignment="1">
      <alignment horizontal="left"/>
    </xf>
    <xf numFmtId="0" fontId="1" fillId="34" borderId="15" xfId="0" applyFont="1" applyFill="1" applyBorder="1" applyAlignment="1">
      <alignment/>
    </xf>
    <xf numFmtId="0" fontId="1" fillId="33" borderId="29" xfId="0" applyFont="1" applyFill="1" applyBorder="1" applyAlignment="1">
      <alignment vertical="center"/>
    </xf>
    <xf numFmtId="0" fontId="1" fillId="33" borderId="30" xfId="0" applyFont="1" applyFill="1" applyBorder="1" applyAlignment="1">
      <alignment vertical="center"/>
    </xf>
    <xf numFmtId="172" fontId="1" fillId="33" borderId="30" xfId="0" applyNumberFormat="1" applyFont="1" applyFill="1" applyBorder="1" applyAlignment="1">
      <alignment vertical="center"/>
    </xf>
    <xf numFmtId="0" fontId="14" fillId="33" borderId="0" xfId="0" applyFont="1" applyFill="1" applyAlignment="1">
      <alignment/>
    </xf>
    <xf numFmtId="0" fontId="10" fillId="33" borderId="0" xfId="0" applyFont="1" applyFill="1" applyBorder="1" applyAlignment="1" applyProtection="1">
      <alignment horizontal="center"/>
      <protection/>
    </xf>
    <xf numFmtId="0" fontId="14" fillId="33" borderId="0" xfId="0" applyFont="1" applyFill="1" applyBorder="1" applyAlignment="1">
      <alignment/>
    </xf>
    <xf numFmtId="0" fontId="1" fillId="33" borderId="24" xfId="0" applyFont="1" applyFill="1" applyBorder="1" applyAlignment="1">
      <alignment/>
    </xf>
    <xf numFmtId="0" fontId="1" fillId="33" borderId="25" xfId="0" applyFont="1" applyFill="1" applyBorder="1" applyAlignment="1">
      <alignment/>
    </xf>
    <xf numFmtId="175" fontId="1" fillId="33" borderId="25" xfId="42" applyNumberFormat="1" applyFont="1" applyFill="1" applyBorder="1" applyAlignment="1">
      <alignment/>
    </xf>
    <xf numFmtId="175" fontId="1" fillId="33" borderId="39" xfId="42" applyNumberFormat="1" applyFont="1" applyFill="1" applyBorder="1" applyAlignment="1">
      <alignment/>
    </xf>
    <xf numFmtId="175" fontId="1" fillId="33" borderId="23" xfId="42" applyNumberFormat="1" applyFont="1" applyFill="1" applyBorder="1" applyAlignment="1">
      <alignment/>
    </xf>
    <xf numFmtId="0" fontId="0" fillId="33" borderId="34" xfId="0" applyFill="1" applyBorder="1" applyAlignment="1">
      <alignment horizontal="right"/>
    </xf>
    <xf numFmtId="172" fontId="1" fillId="33" borderId="14" xfId="0" applyNumberFormat="1" applyFont="1" applyFill="1" applyBorder="1" applyAlignment="1">
      <alignment horizontal="center" vertical="center" wrapText="1"/>
    </xf>
    <xf numFmtId="177" fontId="0" fillId="34" borderId="15" xfId="0" applyNumberFormat="1" applyFill="1" applyBorder="1" applyAlignment="1">
      <alignment/>
    </xf>
    <xf numFmtId="172" fontId="0" fillId="33" borderId="36" xfId="0" applyNumberFormat="1" applyFill="1" applyBorder="1" applyAlignment="1">
      <alignment/>
    </xf>
    <xf numFmtId="172" fontId="1" fillId="33" borderId="0" xfId="0" applyNumberFormat="1" applyFont="1" applyFill="1" applyBorder="1" applyAlignment="1">
      <alignment horizontal="center" vertical="center" wrapText="1"/>
    </xf>
    <xf numFmtId="177" fontId="0" fillId="33" borderId="0" xfId="0" applyNumberFormat="1" applyFill="1" applyBorder="1" applyAlignment="1">
      <alignment/>
    </xf>
    <xf numFmtId="172" fontId="1" fillId="33" borderId="36" xfId="0" applyNumberFormat="1" applyFont="1" applyFill="1" applyBorder="1" applyAlignment="1">
      <alignment horizontal="center" vertical="center" wrapText="1"/>
    </xf>
    <xf numFmtId="172" fontId="0" fillId="33" borderId="36" xfId="0" applyNumberFormat="1" applyFill="1" applyBorder="1" applyAlignment="1">
      <alignment/>
    </xf>
    <xf numFmtId="172" fontId="1" fillId="33" borderId="36" xfId="0" applyNumberFormat="1" applyFont="1" applyFill="1" applyBorder="1" applyAlignment="1">
      <alignment vertical="center"/>
    </xf>
    <xf numFmtId="177" fontId="0" fillId="34" borderId="37" xfId="0" applyNumberFormat="1" applyFill="1" applyBorder="1" applyAlignment="1">
      <alignment/>
    </xf>
    <xf numFmtId="172" fontId="0" fillId="34" borderId="0" xfId="0" applyNumberFormat="1" applyFill="1" applyBorder="1" applyAlignment="1">
      <alignment/>
    </xf>
    <xf numFmtId="172" fontId="1" fillId="34" borderId="51" xfId="0" applyNumberFormat="1" applyFont="1" applyFill="1" applyBorder="1" applyAlignment="1">
      <alignment vertical="center"/>
    </xf>
    <xf numFmtId="172" fontId="1" fillId="34" borderId="52" xfId="0" applyNumberFormat="1" applyFont="1" applyFill="1" applyBorder="1" applyAlignment="1">
      <alignment vertical="center"/>
    </xf>
    <xf numFmtId="172" fontId="1" fillId="34" borderId="24" xfId="0" applyNumberFormat="1" applyFont="1" applyFill="1" applyBorder="1" applyAlignment="1">
      <alignment vertical="center"/>
    </xf>
    <xf numFmtId="0" fontId="0" fillId="33" borderId="19" xfId="0" applyFill="1" applyBorder="1" applyAlignment="1">
      <alignment horizontal="right"/>
    </xf>
    <xf numFmtId="172" fontId="1" fillId="33" borderId="13" xfId="0" applyNumberFormat="1" applyFont="1" applyFill="1" applyBorder="1" applyAlignment="1">
      <alignment vertical="center" wrapText="1"/>
    </xf>
    <xf numFmtId="49" fontId="2" fillId="34" borderId="21" xfId="0" applyNumberFormat="1" applyFont="1" applyFill="1" applyBorder="1" applyAlignment="1" applyProtection="1">
      <alignment horizontal="left" vertical="top"/>
      <protection/>
    </xf>
    <xf numFmtId="3" fontId="2" fillId="33" borderId="18" xfId="0" applyNumberFormat="1" applyFont="1" applyFill="1" applyBorder="1" applyAlignment="1" applyProtection="1">
      <alignment horizontal="center" vertical="center"/>
      <protection/>
    </xf>
    <xf numFmtId="0" fontId="0" fillId="33" borderId="0" xfId="0" applyFill="1" applyAlignment="1" applyProtection="1">
      <alignment/>
      <protection/>
    </xf>
    <xf numFmtId="49" fontId="3" fillId="35" borderId="21" xfId="0" applyNumberFormat="1" applyFont="1" applyFill="1" applyBorder="1" applyAlignment="1" applyProtection="1">
      <alignment horizontal="center" vertical="center" wrapText="1"/>
      <protection locked="0"/>
    </xf>
    <xf numFmtId="3" fontId="3" fillId="35" borderId="21" xfId="0" applyNumberFormat="1" applyFont="1" applyFill="1" applyBorder="1" applyAlignment="1" applyProtection="1">
      <alignment horizontal="center" vertical="center" wrapText="1"/>
      <protection locked="0"/>
    </xf>
    <xf numFmtId="3" fontId="3" fillId="35" borderId="21" xfId="0" applyNumberFormat="1" applyFont="1" applyFill="1" applyBorder="1" applyAlignment="1" applyProtection="1">
      <alignment horizontal="center" vertical="center"/>
      <protection locked="0"/>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31" xfId="0" applyFill="1" applyBorder="1" applyAlignment="1" applyProtection="1">
      <alignment/>
      <protection/>
    </xf>
    <xf numFmtId="0" fontId="0" fillId="0" borderId="0" xfId="0" applyFill="1" applyBorder="1" applyAlignment="1" applyProtection="1">
      <alignment/>
      <protection/>
    </xf>
    <xf numFmtId="0" fontId="0" fillId="33" borderId="12" xfId="0" applyFill="1" applyBorder="1" applyAlignment="1" applyProtection="1">
      <alignment/>
      <protection/>
    </xf>
    <xf numFmtId="0" fontId="0" fillId="33" borderId="0" xfId="0" applyFill="1" applyBorder="1" applyAlignment="1" applyProtection="1">
      <alignment/>
      <protection/>
    </xf>
    <xf numFmtId="0" fontId="4" fillId="33" borderId="0" xfId="0" applyFont="1" applyFill="1" applyBorder="1" applyAlignment="1" applyProtection="1">
      <alignment/>
      <protection/>
    </xf>
    <xf numFmtId="0" fontId="10" fillId="33" borderId="0" xfId="0" applyFont="1" applyFill="1" applyBorder="1" applyAlignment="1" applyProtection="1">
      <alignment/>
      <protection/>
    </xf>
    <xf numFmtId="0" fontId="0" fillId="33" borderId="32" xfId="0" applyFill="1" applyBorder="1" applyAlignment="1" applyProtection="1">
      <alignment/>
      <protection/>
    </xf>
    <xf numFmtId="0" fontId="1" fillId="33" borderId="0" xfId="0" applyFont="1" applyFill="1" applyBorder="1" applyAlignment="1" applyProtection="1">
      <alignment/>
      <protection/>
    </xf>
    <xf numFmtId="0" fontId="0" fillId="33" borderId="13" xfId="0" applyFill="1" applyBorder="1" applyAlignment="1" applyProtection="1">
      <alignment/>
      <protection/>
    </xf>
    <xf numFmtId="0" fontId="0" fillId="33" borderId="40" xfId="0" applyFill="1" applyBorder="1" applyAlignment="1" applyProtection="1">
      <alignment/>
      <protection/>
    </xf>
    <xf numFmtId="0" fontId="0" fillId="33" borderId="41" xfId="0" applyFill="1" applyBorder="1" applyAlignment="1" applyProtection="1">
      <alignment/>
      <protection/>
    </xf>
    <xf numFmtId="0" fontId="0" fillId="33" borderId="17" xfId="0"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4" xfId="0" applyFill="1" applyBorder="1" applyAlignment="1" applyProtection="1">
      <alignment/>
      <protection/>
    </xf>
    <xf numFmtId="0" fontId="0" fillId="33" borderId="41" xfId="0" applyFill="1" applyBorder="1" applyAlignment="1" applyProtection="1">
      <alignment horizontal="right"/>
      <protection/>
    </xf>
    <xf numFmtId="0" fontId="0" fillId="33" borderId="22" xfId="0" applyFill="1" applyBorder="1" applyAlignment="1" applyProtection="1">
      <alignment horizontal="right"/>
      <protection/>
    </xf>
    <xf numFmtId="0" fontId="0" fillId="33" borderId="36" xfId="0" applyFill="1" applyBorder="1" applyAlignment="1" applyProtection="1">
      <alignment/>
      <protection/>
    </xf>
    <xf numFmtId="0" fontId="1" fillId="33" borderId="15" xfId="0" applyFont="1" applyFill="1" applyBorder="1" applyAlignment="1" applyProtection="1">
      <alignment/>
      <protection/>
    </xf>
    <xf numFmtId="0" fontId="1" fillId="33" borderId="16" xfId="0" applyFont="1" applyFill="1" applyBorder="1" applyAlignment="1" applyProtection="1">
      <alignment/>
      <protection/>
    </xf>
    <xf numFmtId="0" fontId="0" fillId="34" borderId="14" xfId="0" applyFill="1" applyBorder="1" applyAlignment="1" applyProtection="1">
      <alignment/>
      <protection/>
    </xf>
    <xf numFmtId="172" fontId="0" fillId="0" borderId="18" xfId="0" applyNumberFormat="1" applyFont="1" applyBorder="1" applyAlignment="1" applyProtection="1">
      <alignment vertical="top" wrapText="1"/>
      <protection locked="0"/>
    </xf>
    <xf numFmtId="172" fontId="1" fillId="33" borderId="18" xfId="0" applyNumberFormat="1" applyFont="1" applyFill="1" applyBorder="1" applyAlignment="1" applyProtection="1">
      <alignment vertical="top" wrapText="1"/>
      <protection/>
    </xf>
    <xf numFmtId="0" fontId="0" fillId="34" borderId="15" xfId="0" applyFill="1" applyBorder="1" applyAlignment="1" applyProtection="1">
      <alignment/>
      <protection/>
    </xf>
    <xf numFmtId="0" fontId="0" fillId="34" borderId="16" xfId="0" applyFill="1" applyBorder="1" applyAlignment="1" applyProtection="1">
      <alignment/>
      <protection/>
    </xf>
    <xf numFmtId="0" fontId="0" fillId="33" borderId="37" xfId="0" applyFill="1" applyBorder="1" applyAlignment="1" applyProtection="1">
      <alignment/>
      <protection/>
    </xf>
    <xf numFmtId="0" fontId="0" fillId="33" borderId="34" xfId="0" applyFill="1" applyBorder="1" applyAlignment="1" applyProtection="1">
      <alignment/>
      <protection/>
    </xf>
    <xf numFmtId="172" fontId="1" fillId="33" borderId="24" xfId="0" applyNumberFormat="1" applyFont="1" applyFill="1" applyBorder="1" applyAlignment="1" applyProtection="1">
      <alignment/>
      <protection/>
    </xf>
    <xf numFmtId="172" fontId="1" fillId="33" borderId="25" xfId="0" applyNumberFormat="1" applyFont="1" applyFill="1" applyBorder="1" applyAlignment="1" applyProtection="1">
      <alignment/>
      <protection/>
    </xf>
    <xf numFmtId="172" fontId="1" fillId="33" borderId="26" xfId="0" applyNumberFormat="1" applyFont="1" applyFill="1" applyBorder="1" applyAlignment="1" applyProtection="1">
      <alignment/>
      <protection/>
    </xf>
    <xf numFmtId="0" fontId="0" fillId="33" borderId="16" xfId="0" applyFill="1" applyBorder="1" applyAlignment="1" applyProtection="1">
      <alignment horizontal="right"/>
      <protection/>
    </xf>
    <xf numFmtId="0" fontId="1" fillId="33" borderId="15" xfId="0" applyFont="1" applyFill="1" applyBorder="1" applyAlignment="1" applyProtection="1">
      <alignment/>
      <protection/>
    </xf>
    <xf numFmtId="0" fontId="1" fillId="33" borderId="16" xfId="0" applyFont="1" applyFill="1" applyBorder="1" applyAlignment="1" applyProtection="1">
      <alignment/>
      <protection/>
    </xf>
    <xf numFmtId="172" fontId="1" fillId="34" borderId="21" xfId="0" applyNumberFormat="1" applyFont="1" applyFill="1" applyBorder="1" applyAlignment="1" applyProtection="1">
      <alignment/>
      <protection/>
    </xf>
    <xf numFmtId="0" fontId="0" fillId="33" borderId="37" xfId="0" applyFill="1" applyBorder="1" applyAlignment="1" applyProtection="1">
      <alignment/>
      <protection/>
    </xf>
    <xf numFmtId="0" fontId="0" fillId="33" borderId="34" xfId="0" applyFill="1" applyBorder="1" applyAlignment="1" applyProtection="1">
      <alignment/>
      <protection/>
    </xf>
    <xf numFmtId="172" fontId="1" fillId="33" borderId="41" xfId="0" applyNumberFormat="1" applyFont="1" applyFill="1" applyBorder="1" applyAlignment="1" applyProtection="1">
      <alignment/>
      <protection/>
    </xf>
    <xf numFmtId="0" fontId="1" fillId="33" borderId="14" xfId="0" applyFont="1" applyFill="1" applyBorder="1" applyAlignment="1" applyProtection="1">
      <alignment/>
      <protection/>
    </xf>
    <xf numFmtId="0" fontId="1" fillId="33" borderId="16" xfId="0" applyFont="1" applyFill="1" applyBorder="1" applyAlignment="1" applyProtection="1">
      <alignment horizontal="right"/>
      <protection/>
    </xf>
    <xf numFmtId="0" fontId="1" fillId="33" borderId="21" xfId="0" applyFont="1" applyFill="1" applyBorder="1" applyAlignment="1" applyProtection="1">
      <alignment/>
      <protection/>
    </xf>
    <xf numFmtId="0" fontId="1" fillId="33" borderId="37" xfId="0" applyFont="1" applyFill="1" applyBorder="1" applyAlignment="1" applyProtection="1">
      <alignment/>
      <protection/>
    </xf>
    <xf numFmtId="172" fontId="1" fillId="33" borderId="15" xfId="0" applyNumberFormat="1" applyFont="1" applyFill="1" applyBorder="1" applyAlignment="1" applyProtection="1">
      <alignment/>
      <protection/>
    </xf>
    <xf numFmtId="172" fontId="1" fillId="33" borderId="21" xfId="0" applyNumberFormat="1" applyFont="1" applyFill="1" applyBorder="1" applyAlignment="1" applyProtection="1">
      <alignment/>
      <protection/>
    </xf>
    <xf numFmtId="0" fontId="0" fillId="33" borderId="29" xfId="0" applyFill="1" applyBorder="1" applyAlignment="1" applyProtection="1">
      <alignment/>
      <protection/>
    </xf>
    <xf numFmtId="0" fontId="0" fillId="33" borderId="53" xfId="0" applyFill="1" applyBorder="1" applyAlignment="1" applyProtection="1">
      <alignment/>
      <protection/>
    </xf>
    <xf numFmtId="178" fontId="0" fillId="33" borderId="53" xfId="0" applyNumberFormat="1" applyFill="1" applyBorder="1" applyAlignment="1" applyProtection="1">
      <alignment/>
      <protection/>
    </xf>
    <xf numFmtId="0" fontId="0" fillId="33" borderId="30" xfId="0" applyFill="1" applyBorder="1" applyAlignment="1" applyProtection="1">
      <alignment/>
      <protection/>
    </xf>
    <xf numFmtId="0" fontId="0" fillId="33" borderId="33" xfId="0" applyFill="1" applyBorder="1" applyAlignment="1" applyProtection="1">
      <alignment/>
      <protection/>
    </xf>
    <xf numFmtId="178" fontId="0" fillId="33" borderId="0" xfId="0" applyNumberFormat="1" applyFill="1" applyBorder="1" applyAlignment="1" applyProtection="1">
      <alignment/>
      <protection/>
    </xf>
    <xf numFmtId="172" fontId="0" fillId="33" borderId="0" xfId="0" applyNumberFormat="1" applyFill="1" applyBorder="1" applyAlignment="1" applyProtection="1">
      <alignment/>
      <protection/>
    </xf>
    <xf numFmtId="0" fontId="1" fillId="33" borderId="12" xfId="0" applyFont="1" applyFill="1" applyBorder="1" applyAlignment="1" applyProtection="1">
      <alignment/>
      <protection/>
    </xf>
    <xf numFmtId="0" fontId="1" fillId="33" borderId="13" xfId="0" applyFont="1" applyFill="1" applyBorder="1" applyAlignment="1" applyProtection="1">
      <alignment/>
      <protection/>
    </xf>
    <xf numFmtId="0" fontId="1" fillId="33" borderId="40" xfId="0" applyFont="1" applyFill="1" applyBorder="1" applyAlignment="1" applyProtection="1">
      <alignment/>
      <protection/>
    </xf>
    <xf numFmtId="0" fontId="1" fillId="33" borderId="41" xfId="0" applyFont="1" applyFill="1" applyBorder="1" applyAlignment="1" applyProtection="1">
      <alignment/>
      <protection/>
    </xf>
    <xf numFmtId="172" fontId="1" fillId="33" borderId="0" xfId="0" applyNumberFormat="1" applyFont="1" applyFill="1" applyBorder="1" applyAlignment="1" applyProtection="1">
      <alignment/>
      <protection/>
    </xf>
    <xf numFmtId="0" fontId="1" fillId="33" borderId="32" xfId="0" applyFont="1" applyFill="1" applyBorder="1" applyAlignment="1" applyProtection="1">
      <alignment/>
      <protection/>
    </xf>
    <xf numFmtId="0" fontId="1" fillId="0" borderId="0" xfId="0" applyFont="1" applyFill="1" applyBorder="1" applyAlignment="1" applyProtection="1">
      <alignment/>
      <protection/>
    </xf>
    <xf numFmtId="0" fontId="1" fillId="33" borderId="17" xfId="0" applyFont="1" applyFill="1" applyBorder="1" applyAlignment="1" applyProtection="1">
      <alignment/>
      <protection/>
    </xf>
    <xf numFmtId="172" fontId="1" fillId="33" borderId="41" xfId="0" applyNumberFormat="1" applyFont="1" applyFill="1" applyBorder="1" applyAlignment="1" applyProtection="1">
      <alignment horizontal="right"/>
      <protection/>
    </xf>
    <xf numFmtId="172" fontId="1" fillId="33" borderId="22" xfId="0" applyNumberFormat="1" applyFont="1" applyFill="1" applyBorder="1" applyAlignment="1" applyProtection="1">
      <alignment horizontal="right"/>
      <protection/>
    </xf>
    <xf numFmtId="0" fontId="0" fillId="33" borderId="36" xfId="0" applyFill="1" applyBorder="1" applyAlignment="1" applyProtection="1">
      <alignment/>
      <protection/>
    </xf>
    <xf numFmtId="172" fontId="0" fillId="34" borderId="14" xfId="0" applyNumberFormat="1" applyFill="1" applyBorder="1" applyAlignment="1" applyProtection="1">
      <alignment/>
      <protection/>
    </xf>
    <xf numFmtId="172" fontId="0" fillId="34" borderId="15" xfId="0" applyNumberFormat="1" applyFill="1" applyBorder="1" applyAlignment="1" applyProtection="1">
      <alignment/>
      <protection/>
    </xf>
    <xf numFmtId="172" fontId="0" fillId="34" borderId="16" xfId="0" applyNumberFormat="1" applyFill="1" applyBorder="1" applyAlignment="1" applyProtection="1">
      <alignment/>
      <protection/>
    </xf>
    <xf numFmtId="0" fontId="1" fillId="33" borderId="41" xfId="0" applyFont="1" applyFill="1" applyBorder="1" applyAlignment="1" applyProtection="1">
      <alignment horizontal="right"/>
      <protection/>
    </xf>
    <xf numFmtId="9" fontId="1" fillId="34" borderId="14" xfId="59" applyFont="1" applyFill="1" applyBorder="1" applyAlignment="1" applyProtection="1">
      <alignment/>
      <protection/>
    </xf>
    <xf numFmtId="172" fontId="1" fillId="34" borderId="15" xfId="0" applyNumberFormat="1" applyFont="1" applyFill="1" applyBorder="1" applyAlignment="1" applyProtection="1">
      <alignment/>
      <protection/>
    </xf>
    <xf numFmtId="172" fontId="1" fillId="34" borderId="16" xfId="0" applyNumberFormat="1" applyFont="1" applyFill="1" applyBorder="1" applyAlignment="1" applyProtection="1">
      <alignment/>
      <protection/>
    </xf>
    <xf numFmtId="172" fontId="1" fillId="33" borderId="18" xfId="0" applyNumberFormat="1" applyFont="1" applyFill="1" applyBorder="1" applyAlignment="1" applyProtection="1">
      <alignment/>
      <protection/>
    </xf>
    <xf numFmtId="172" fontId="1" fillId="33" borderId="21" xfId="0" applyNumberFormat="1" applyFont="1" applyFill="1" applyBorder="1" applyAlignment="1" applyProtection="1">
      <alignment/>
      <protection/>
    </xf>
    <xf numFmtId="172" fontId="1" fillId="33" borderId="22" xfId="0" applyNumberFormat="1" applyFont="1" applyFill="1" applyBorder="1" applyAlignment="1" applyProtection="1">
      <alignment/>
      <protection/>
    </xf>
    <xf numFmtId="172" fontId="0" fillId="33" borderId="30" xfId="0" applyNumberFormat="1" applyFill="1" applyBorder="1" applyAlignment="1" applyProtection="1">
      <alignment/>
      <protection/>
    </xf>
    <xf numFmtId="172" fontId="1" fillId="33" borderId="16" xfId="0" applyNumberFormat="1" applyFont="1" applyFill="1" applyBorder="1" applyAlignment="1" applyProtection="1">
      <alignment horizontal="right"/>
      <protection/>
    </xf>
    <xf numFmtId="172" fontId="1" fillId="33" borderId="21" xfId="0" applyNumberFormat="1" applyFont="1" applyFill="1" applyBorder="1" applyAlignment="1" applyProtection="1">
      <alignment horizontal="right"/>
      <protection/>
    </xf>
    <xf numFmtId="172" fontId="1" fillId="33" borderId="19" xfId="0" applyNumberFormat="1" applyFont="1" applyFill="1" applyBorder="1" applyAlignment="1" applyProtection="1">
      <alignment/>
      <protection/>
    </xf>
    <xf numFmtId="172" fontId="1" fillId="33" borderId="20" xfId="0" applyNumberFormat="1" applyFont="1" applyFill="1" applyBorder="1" applyAlignment="1" applyProtection="1">
      <alignment/>
      <protection/>
    </xf>
    <xf numFmtId="172" fontId="1" fillId="33" borderId="36" xfId="0" applyNumberFormat="1" applyFont="1" applyFill="1" applyBorder="1" applyAlignment="1" applyProtection="1">
      <alignment/>
      <protection/>
    </xf>
    <xf numFmtId="0" fontId="1" fillId="33" borderId="41" xfId="0" applyFont="1" applyFill="1" applyBorder="1" applyAlignment="1" applyProtection="1">
      <alignment horizontal="center" wrapText="1"/>
      <protection/>
    </xf>
    <xf numFmtId="0" fontId="1" fillId="34" borderId="14" xfId="0" applyFont="1" applyFill="1" applyBorder="1" applyAlignment="1" applyProtection="1">
      <alignment/>
      <protection/>
    </xf>
    <xf numFmtId="172" fontId="1" fillId="33" borderId="20" xfId="0" applyNumberFormat="1" applyFont="1" applyFill="1" applyBorder="1" applyAlignment="1" applyProtection="1">
      <alignment/>
      <protection/>
    </xf>
    <xf numFmtId="172" fontId="1" fillId="33" borderId="16" xfId="0" applyNumberFormat="1" applyFont="1" applyFill="1" applyBorder="1" applyAlignment="1" applyProtection="1">
      <alignment/>
      <protection/>
    </xf>
    <xf numFmtId="178" fontId="0" fillId="33" borderId="30" xfId="0" applyNumberFormat="1" applyFill="1" applyBorder="1" applyAlignment="1" applyProtection="1">
      <alignment/>
      <protection/>
    </xf>
    <xf numFmtId="172" fontId="1" fillId="33" borderId="16" xfId="0" applyNumberFormat="1" applyFont="1" applyFill="1" applyBorder="1" applyAlignment="1" applyProtection="1">
      <alignment horizontal="right"/>
      <protection locked="0"/>
    </xf>
    <xf numFmtId="172" fontId="1" fillId="33" borderId="21" xfId="0" applyNumberFormat="1" applyFont="1" applyFill="1" applyBorder="1" applyAlignment="1" applyProtection="1">
      <alignment horizontal="right"/>
      <protection locked="0"/>
    </xf>
    <xf numFmtId="0" fontId="24" fillId="33" borderId="36" xfId="0" applyFont="1" applyFill="1" applyBorder="1" applyAlignment="1" applyProtection="1">
      <alignment horizontal="left"/>
      <protection/>
    </xf>
    <xf numFmtId="0" fontId="0" fillId="33" borderId="10" xfId="0" applyFont="1" applyFill="1" applyBorder="1" applyAlignment="1" applyProtection="1">
      <alignment/>
      <protection/>
    </xf>
    <xf numFmtId="0" fontId="0" fillId="33" borderId="11" xfId="0" applyFont="1" applyFill="1" applyBorder="1" applyAlignment="1" applyProtection="1">
      <alignment/>
      <protection/>
    </xf>
    <xf numFmtId="172" fontId="0" fillId="33" borderId="11" xfId="0" applyNumberFormat="1" applyFont="1" applyFill="1" applyBorder="1" applyAlignment="1" applyProtection="1">
      <alignment/>
      <protection/>
    </xf>
    <xf numFmtId="0" fontId="0" fillId="33" borderId="31" xfId="0" applyFont="1" applyFill="1" applyBorder="1" applyAlignment="1" applyProtection="1">
      <alignment/>
      <protection/>
    </xf>
    <xf numFmtId="0" fontId="0" fillId="0" borderId="0" xfId="0" applyFont="1" applyFill="1" applyAlignment="1" applyProtection="1">
      <alignment/>
      <protection/>
    </xf>
    <xf numFmtId="0" fontId="0" fillId="33" borderId="12" xfId="0" applyFont="1" applyFill="1" applyBorder="1" applyAlignment="1" applyProtection="1">
      <alignment/>
      <protection/>
    </xf>
    <xf numFmtId="0" fontId="0" fillId="33" borderId="0" xfId="0" applyFont="1" applyFill="1" applyBorder="1" applyAlignment="1" applyProtection="1">
      <alignment/>
      <protection/>
    </xf>
    <xf numFmtId="172" fontId="10" fillId="33" borderId="0" xfId="0" applyNumberFormat="1" applyFont="1" applyFill="1" applyBorder="1" applyAlignment="1" applyProtection="1">
      <alignment/>
      <protection/>
    </xf>
    <xf numFmtId="172" fontId="0" fillId="33" borderId="0" xfId="0" applyNumberFormat="1" applyFont="1" applyFill="1" applyBorder="1" applyAlignment="1" applyProtection="1">
      <alignment/>
      <protection/>
    </xf>
    <xf numFmtId="0" fontId="0" fillId="33" borderId="32" xfId="0" applyFont="1" applyFill="1" applyBorder="1" applyAlignment="1" applyProtection="1">
      <alignment/>
      <protection/>
    </xf>
    <xf numFmtId="0" fontId="1" fillId="0" borderId="0" xfId="0" applyFont="1" applyFill="1" applyAlignment="1" applyProtection="1">
      <alignment/>
      <protection/>
    </xf>
    <xf numFmtId="0" fontId="1" fillId="33" borderId="15" xfId="0" applyFont="1" applyFill="1" applyBorder="1" applyAlignment="1" applyProtection="1">
      <alignment horizontal="center"/>
      <protection/>
    </xf>
    <xf numFmtId="0" fontId="0" fillId="33" borderId="12" xfId="0" applyFont="1" applyFill="1" applyBorder="1" applyAlignment="1" applyProtection="1">
      <alignment/>
      <protection/>
    </xf>
    <xf numFmtId="0" fontId="0" fillId="33" borderId="32" xfId="0" applyFont="1" applyFill="1" applyBorder="1" applyAlignment="1" applyProtection="1">
      <alignment/>
      <protection/>
    </xf>
    <xf numFmtId="0" fontId="0" fillId="0" borderId="0" xfId="0" applyFont="1" applyFill="1" applyAlignment="1" applyProtection="1">
      <alignment/>
      <protection/>
    </xf>
    <xf numFmtId="0" fontId="0" fillId="33" borderId="18" xfId="0" applyFont="1" applyFill="1" applyBorder="1" applyAlignment="1" applyProtection="1">
      <alignment/>
      <protection/>
    </xf>
    <xf numFmtId="0" fontId="0" fillId="33" borderId="21" xfId="0" applyFont="1" applyFill="1" applyBorder="1" applyAlignment="1" applyProtection="1">
      <alignment/>
      <protection/>
    </xf>
    <xf numFmtId="0" fontId="0" fillId="0" borderId="0" xfId="0" applyFont="1" applyFill="1" applyBorder="1" applyAlignment="1" applyProtection="1">
      <alignment/>
      <protection/>
    </xf>
    <xf numFmtId="0" fontId="1" fillId="33" borderId="23" xfId="0" applyFont="1" applyFill="1" applyBorder="1" applyAlignment="1" applyProtection="1">
      <alignment/>
      <protection/>
    </xf>
    <xf numFmtId="0" fontId="4" fillId="33" borderId="12" xfId="0" applyFont="1" applyFill="1" applyBorder="1" applyAlignment="1" applyProtection="1">
      <alignment/>
      <protection/>
    </xf>
    <xf numFmtId="0" fontId="4" fillId="33" borderId="32" xfId="0" applyFont="1" applyFill="1" applyBorder="1" applyAlignment="1" applyProtection="1">
      <alignment/>
      <protection/>
    </xf>
    <xf numFmtId="0" fontId="4" fillId="0" borderId="0" xfId="0" applyFont="1" applyFill="1" applyAlignment="1" applyProtection="1">
      <alignment/>
      <protection/>
    </xf>
    <xf numFmtId="0" fontId="0" fillId="33" borderId="29" xfId="0" applyFont="1" applyFill="1" applyBorder="1" applyAlignment="1" applyProtection="1">
      <alignment/>
      <protection/>
    </xf>
    <xf numFmtId="0" fontId="0" fillId="33" borderId="30" xfId="0" applyFont="1" applyFill="1" applyBorder="1" applyAlignment="1" applyProtection="1">
      <alignment/>
      <protection/>
    </xf>
    <xf numFmtId="172" fontId="0" fillId="33" borderId="30" xfId="0" applyNumberFormat="1" applyFont="1" applyFill="1" applyBorder="1" applyAlignment="1" applyProtection="1">
      <alignment/>
      <protection/>
    </xf>
    <xf numFmtId="172" fontId="0" fillId="33" borderId="28" xfId="0" applyNumberFormat="1" applyFont="1" applyFill="1" applyBorder="1" applyAlignment="1" applyProtection="1">
      <alignment/>
      <protection/>
    </xf>
    <xf numFmtId="0" fontId="0" fillId="33" borderId="33" xfId="0" applyFont="1" applyFill="1" applyBorder="1" applyAlignment="1" applyProtection="1">
      <alignment/>
      <protection/>
    </xf>
    <xf numFmtId="172" fontId="0" fillId="33" borderId="0" xfId="0" applyNumberFormat="1" applyFont="1" applyFill="1" applyAlignment="1" applyProtection="1">
      <alignment/>
      <protection/>
    </xf>
    <xf numFmtId="172" fontId="3" fillId="33" borderId="21" xfId="0" applyNumberFormat="1" applyFont="1" applyFill="1" applyBorder="1" applyAlignment="1" applyProtection="1">
      <alignment/>
      <protection/>
    </xf>
    <xf numFmtId="174" fontId="0" fillId="33" borderId="11" xfId="0" applyNumberFormat="1" applyFill="1" applyBorder="1" applyAlignment="1" applyProtection="1">
      <alignment/>
      <protection/>
    </xf>
    <xf numFmtId="9" fontId="0" fillId="33" borderId="11" xfId="59" applyFill="1" applyBorder="1" applyAlignment="1" applyProtection="1">
      <alignment/>
      <protection/>
    </xf>
    <xf numFmtId="0" fontId="1" fillId="33" borderId="0" xfId="0" applyFont="1" applyFill="1" applyBorder="1" applyAlignment="1" applyProtection="1">
      <alignment/>
      <protection/>
    </xf>
    <xf numFmtId="174" fontId="0" fillId="33" borderId="0" xfId="0" applyNumberFormat="1" applyFill="1" applyBorder="1" applyAlignment="1" applyProtection="1">
      <alignment/>
      <protection/>
    </xf>
    <xf numFmtId="9" fontId="0" fillId="33" borderId="0" xfId="59" applyFill="1" applyBorder="1" applyAlignment="1" applyProtection="1">
      <alignment/>
      <protection/>
    </xf>
    <xf numFmtId="174" fontId="1" fillId="33" borderId="0" xfId="42" applyNumberFormat="1" applyFont="1" applyFill="1" applyBorder="1" applyAlignment="1" applyProtection="1">
      <alignment/>
      <protection/>
    </xf>
    <xf numFmtId="9" fontId="1" fillId="33" borderId="0" xfId="59" applyFont="1" applyFill="1" applyBorder="1" applyAlignment="1" applyProtection="1">
      <alignment/>
      <protection/>
    </xf>
    <xf numFmtId="175" fontId="1" fillId="33" borderId="0" xfId="42" applyNumberFormat="1" applyFont="1" applyFill="1" applyBorder="1" applyAlignment="1" applyProtection="1">
      <alignment/>
      <protection/>
    </xf>
    <xf numFmtId="0" fontId="1" fillId="34" borderId="0" xfId="0" applyFont="1" applyFill="1" applyBorder="1" applyAlignment="1" applyProtection="1">
      <alignment/>
      <protection/>
    </xf>
    <xf numFmtId="172" fontId="1" fillId="33" borderId="21" xfId="0" applyNumberFormat="1" applyFont="1" applyFill="1" applyBorder="1" applyAlignment="1" applyProtection="1">
      <alignment vertical="center" wrapText="1"/>
      <protection/>
    </xf>
    <xf numFmtId="9" fontId="1" fillId="33" borderId="21" xfId="59" applyFont="1" applyFill="1" applyBorder="1" applyAlignment="1" applyProtection="1">
      <alignment vertical="center" wrapText="1"/>
      <protection/>
    </xf>
    <xf numFmtId="174" fontId="1" fillId="33" borderId="21" xfId="0" applyNumberFormat="1" applyFont="1" applyFill="1" applyBorder="1" applyAlignment="1" applyProtection="1">
      <alignment vertical="center" wrapText="1"/>
      <protection/>
    </xf>
    <xf numFmtId="0" fontId="0" fillId="33" borderId="21" xfId="0" applyFill="1" applyBorder="1" applyAlignment="1" applyProtection="1">
      <alignment/>
      <protection/>
    </xf>
    <xf numFmtId="175" fontId="1" fillId="33" borderId="21" xfId="42" applyNumberFormat="1" applyFont="1" applyFill="1" applyBorder="1" applyAlignment="1" applyProtection="1">
      <alignment/>
      <protection/>
    </xf>
    <xf numFmtId="172" fontId="1" fillId="33" borderId="22" xfId="0" applyNumberFormat="1" applyFont="1" applyFill="1" applyBorder="1" applyAlignment="1" applyProtection="1">
      <alignment vertical="center" wrapText="1"/>
      <protection/>
    </xf>
    <xf numFmtId="172" fontId="1" fillId="34" borderId="22" xfId="0" applyNumberFormat="1" applyFont="1" applyFill="1" applyBorder="1" applyAlignment="1" applyProtection="1">
      <alignment vertical="center" wrapText="1"/>
      <protection/>
    </xf>
    <xf numFmtId="172" fontId="1" fillId="34" borderId="21" xfId="0" applyNumberFormat="1" applyFont="1" applyFill="1" applyBorder="1" applyAlignment="1" applyProtection="1">
      <alignment/>
      <protection/>
    </xf>
    <xf numFmtId="9" fontId="1" fillId="34" borderId="21" xfId="0" applyNumberFormat="1" applyFont="1" applyFill="1" applyBorder="1" applyAlignment="1" applyProtection="1">
      <alignment/>
      <protection/>
    </xf>
    <xf numFmtId="175" fontId="4" fillId="33" borderId="0" xfId="42" applyNumberFormat="1" applyFont="1" applyFill="1" applyBorder="1" applyAlignment="1" applyProtection="1">
      <alignment/>
      <protection/>
    </xf>
    <xf numFmtId="172" fontId="1" fillId="33" borderId="21" xfId="42" applyNumberFormat="1" applyFont="1" applyFill="1" applyBorder="1" applyAlignment="1" applyProtection="1">
      <alignment/>
      <protection/>
    </xf>
    <xf numFmtId="0" fontId="1" fillId="33" borderId="21" xfId="0" applyFont="1" applyFill="1" applyBorder="1" applyAlignment="1" applyProtection="1">
      <alignment wrapText="1"/>
      <protection/>
    </xf>
    <xf numFmtId="172" fontId="1" fillId="33" borderId="21" xfId="0" applyNumberFormat="1" applyFont="1" applyFill="1" applyBorder="1" applyAlignment="1" applyProtection="1">
      <alignment wrapText="1"/>
      <protection/>
    </xf>
    <xf numFmtId="174" fontId="0" fillId="33" borderId="30" xfId="0" applyNumberFormat="1" applyFill="1" applyBorder="1" applyAlignment="1" applyProtection="1">
      <alignment/>
      <protection/>
    </xf>
    <xf numFmtId="9" fontId="0" fillId="33" borderId="30" xfId="59" applyFill="1" applyBorder="1" applyAlignment="1" applyProtection="1">
      <alignment/>
      <protection/>
    </xf>
    <xf numFmtId="172" fontId="0" fillId="0" borderId="0" xfId="0" applyNumberFormat="1" applyFont="1" applyFill="1" applyAlignment="1" applyProtection="1">
      <alignment/>
      <protection/>
    </xf>
    <xf numFmtId="49" fontId="0" fillId="35" borderId="21" xfId="0" applyNumberFormat="1" applyFill="1" applyBorder="1" applyAlignment="1" applyProtection="1">
      <alignment/>
      <protection locked="0"/>
    </xf>
    <xf numFmtId="172" fontId="0" fillId="35" borderId="21" xfId="42" applyNumberFormat="1" applyFill="1" applyBorder="1" applyAlignment="1" applyProtection="1">
      <alignment/>
      <protection locked="0"/>
    </xf>
    <xf numFmtId="172" fontId="0" fillId="35" borderId="21" xfId="0" applyNumberFormat="1" applyFill="1" applyBorder="1" applyAlignment="1" applyProtection="1">
      <alignment/>
      <protection locked="0"/>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11" xfId="0" applyFill="1" applyBorder="1" applyAlignment="1" applyProtection="1">
      <alignment horizontal="right"/>
      <protection/>
    </xf>
    <xf numFmtId="172" fontId="0" fillId="33" borderId="11" xfId="0" applyNumberFormat="1" applyFill="1" applyBorder="1" applyAlignment="1" applyProtection="1">
      <alignment horizontal="right"/>
      <protection/>
    </xf>
    <xf numFmtId="0" fontId="0" fillId="33" borderId="0" xfId="0" applyFill="1" applyBorder="1" applyAlignment="1" applyProtection="1">
      <alignment/>
      <protection/>
    </xf>
    <xf numFmtId="0" fontId="0" fillId="0" borderId="0" xfId="0" applyAlignment="1" applyProtection="1">
      <alignment/>
      <protection/>
    </xf>
    <xf numFmtId="0" fontId="0" fillId="33" borderId="12" xfId="0" applyFill="1" applyBorder="1" applyAlignment="1" applyProtection="1">
      <alignment/>
      <protection/>
    </xf>
    <xf numFmtId="0" fontId="0" fillId="33" borderId="0" xfId="0" applyFill="1" applyBorder="1" applyAlignment="1" applyProtection="1">
      <alignment horizontal="right"/>
      <protection/>
    </xf>
    <xf numFmtId="0" fontId="4" fillId="33" borderId="12" xfId="0" applyFont="1" applyFill="1" applyBorder="1" applyAlignment="1" applyProtection="1">
      <alignment/>
      <protection/>
    </xf>
    <xf numFmtId="0" fontId="4" fillId="33" borderId="0" xfId="0" applyFont="1" applyFill="1" applyBorder="1" applyAlignment="1" applyProtection="1">
      <alignment/>
      <protection/>
    </xf>
    <xf numFmtId="172" fontId="1" fillId="33" borderId="14" xfId="0" applyNumberFormat="1" applyFont="1" applyFill="1" applyBorder="1" applyAlignment="1" applyProtection="1">
      <alignment vertical="center" wrapText="1"/>
      <protection/>
    </xf>
    <xf numFmtId="0" fontId="0" fillId="33" borderId="13" xfId="0" applyFill="1" applyBorder="1" applyAlignment="1" applyProtection="1">
      <alignment/>
      <protection/>
    </xf>
    <xf numFmtId="0" fontId="1" fillId="33" borderId="15" xfId="0" applyFont="1" applyFill="1" applyBorder="1" applyAlignment="1" applyProtection="1">
      <alignment vertical="center"/>
      <protection/>
    </xf>
    <xf numFmtId="0" fontId="1" fillId="33" borderId="16" xfId="0" applyFont="1" applyFill="1" applyBorder="1" applyAlignment="1" applyProtection="1">
      <alignment vertical="center"/>
      <protection/>
    </xf>
    <xf numFmtId="172" fontId="1" fillId="34" borderId="14" xfId="0" applyNumberFormat="1" applyFont="1" applyFill="1" applyBorder="1" applyAlignment="1" applyProtection="1">
      <alignment vertical="center" wrapText="1"/>
      <protection/>
    </xf>
    <xf numFmtId="0" fontId="0" fillId="33" borderId="36" xfId="0" applyFont="1" applyFill="1" applyBorder="1" applyAlignment="1" applyProtection="1">
      <alignment/>
      <protection/>
    </xf>
    <xf numFmtId="0" fontId="1" fillId="33" borderId="37" xfId="0" applyFont="1" applyFill="1" applyBorder="1" applyAlignment="1" applyProtection="1">
      <alignment/>
      <protection/>
    </xf>
    <xf numFmtId="0" fontId="0" fillId="33" borderId="37" xfId="0" applyFont="1" applyFill="1" applyBorder="1" applyAlignment="1" applyProtection="1">
      <alignment/>
      <protection/>
    </xf>
    <xf numFmtId="0" fontId="0" fillId="33" borderId="17" xfId="0" applyFont="1" applyFill="1" applyBorder="1" applyAlignment="1" applyProtection="1">
      <alignment/>
      <protection/>
    </xf>
    <xf numFmtId="172" fontId="1" fillId="33" borderId="23" xfId="42" applyNumberFormat="1" applyFont="1" applyFill="1" applyBorder="1" applyAlignment="1" applyProtection="1">
      <alignment/>
      <protection/>
    </xf>
    <xf numFmtId="172" fontId="1" fillId="33" borderId="0" xfId="42" applyNumberFormat="1" applyFont="1" applyFill="1" applyBorder="1" applyAlignment="1" applyProtection="1">
      <alignment/>
      <protection/>
    </xf>
    <xf numFmtId="172" fontId="0" fillId="38" borderId="17" xfId="0" applyNumberFormat="1" applyFill="1" applyBorder="1" applyAlignment="1" applyProtection="1">
      <alignment/>
      <protection/>
    </xf>
    <xf numFmtId="0" fontId="0" fillId="33" borderId="15" xfId="0" applyFont="1" applyFill="1" applyBorder="1" applyAlignment="1" applyProtection="1">
      <alignment/>
      <protection/>
    </xf>
    <xf numFmtId="172" fontId="0" fillId="38" borderId="14" xfId="0" applyNumberFormat="1" applyFont="1" applyFill="1" applyBorder="1" applyAlignment="1" applyProtection="1">
      <alignment/>
      <protection/>
    </xf>
    <xf numFmtId="0" fontId="0" fillId="33" borderId="0" xfId="0" applyFont="1" applyFill="1" applyBorder="1" applyAlignment="1" applyProtection="1">
      <alignment/>
      <protection/>
    </xf>
    <xf numFmtId="0" fontId="0" fillId="33" borderId="14" xfId="0" applyFont="1" applyFill="1" applyBorder="1" applyAlignment="1" applyProtection="1">
      <alignment/>
      <protection/>
    </xf>
    <xf numFmtId="0" fontId="13" fillId="33" borderId="12" xfId="0" applyFont="1" applyFill="1" applyBorder="1" applyAlignment="1" applyProtection="1">
      <alignment/>
      <protection/>
    </xf>
    <xf numFmtId="10" fontId="1" fillId="33" borderId="0" xfId="59" applyNumberFormat="1" applyFont="1" applyFill="1" applyBorder="1" applyAlignment="1" applyProtection="1">
      <alignment/>
      <protection/>
    </xf>
    <xf numFmtId="0" fontId="0" fillId="33" borderId="29" xfId="0" applyFill="1" applyBorder="1" applyAlignment="1" applyProtection="1">
      <alignment/>
      <protection/>
    </xf>
    <xf numFmtId="0" fontId="0" fillId="33" borderId="30" xfId="0" applyFill="1" applyBorder="1" applyAlignment="1" applyProtection="1">
      <alignment/>
      <protection/>
    </xf>
    <xf numFmtId="0" fontId="1" fillId="33" borderId="30" xfId="0" applyFont="1" applyFill="1" applyBorder="1" applyAlignment="1" applyProtection="1">
      <alignment/>
      <protection/>
    </xf>
    <xf numFmtId="175" fontId="0" fillId="33" borderId="30" xfId="42" applyNumberFormat="1" applyFill="1" applyBorder="1" applyAlignment="1" applyProtection="1">
      <alignment/>
      <protection/>
    </xf>
    <xf numFmtId="175" fontId="0" fillId="33" borderId="0" xfId="42" applyNumberFormat="1" applyFill="1" applyBorder="1" applyAlignment="1" applyProtection="1">
      <alignment/>
      <protection/>
    </xf>
    <xf numFmtId="0" fontId="0" fillId="0" borderId="0" xfId="0" applyBorder="1" applyAlignment="1" applyProtection="1">
      <alignment/>
      <protection/>
    </xf>
    <xf numFmtId="172" fontId="0" fillId="33" borderId="0" xfId="0" applyNumberFormat="1" applyFill="1" applyBorder="1" applyAlignment="1" applyProtection="1">
      <alignment horizontal="right"/>
      <protection/>
    </xf>
    <xf numFmtId="172" fontId="1" fillId="34" borderId="21" xfId="0" applyNumberFormat="1" applyFont="1" applyFill="1" applyBorder="1" applyAlignment="1" applyProtection="1">
      <alignment vertical="center" wrapText="1"/>
      <protection/>
    </xf>
    <xf numFmtId="0" fontId="0" fillId="33" borderId="37" xfId="0" applyFont="1" applyFill="1" applyBorder="1" applyAlignment="1" applyProtection="1">
      <alignment wrapText="1"/>
      <protection/>
    </xf>
    <xf numFmtId="175" fontId="1" fillId="33" borderId="22" xfId="42" applyNumberFormat="1" applyFont="1" applyFill="1" applyBorder="1" applyAlignment="1" applyProtection="1">
      <alignment vertical="center" wrapText="1"/>
      <protection/>
    </xf>
    <xf numFmtId="175" fontId="1" fillId="33" borderId="21" xfId="42" applyNumberFormat="1" applyFont="1" applyFill="1" applyBorder="1" applyAlignment="1" applyProtection="1">
      <alignment vertical="center" wrapText="1"/>
      <protection/>
    </xf>
    <xf numFmtId="172" fontId="1" fillId="33" borderId="0" xfId="0" applyNumberFormat="1" applyFont="1" applyFill="1" applyBorder="1" applyAlignment="1" applyProtection="1">
      <alignment vertical="center" wrapText="1"/>
      <protection/>
    </xf>
    <xf numFmtId="172" fontId="0" fillId="33" borderId="0" xfId="0" applyNumberFormat="1" applyFont="1" applyFill="1" applyBorder="1" applyAlignment="1" applyProtection="1">
      <alignment/>
      <protection/>
    </xf>
    <xf numFmtId="175" fontId="1" fillId="33" borderId="22" xfId="42" applyNumberFormat="1" applyFont="1" applyFill="1" applyBorder="1" applyAlignment="1" applyProtection="1">
      <alignment horizontal="left" vertical="center" wrapText="1"/>
      <protection/>
    </xf>
    <xf numFmtId="172" fontId="1" fillId="33" borderId="30" xfId="42" applyNumberFormat="1" applyFont="1" applyFill="1" applyBorder="1" applyAlignment="1" applyProtection="1">
      <alignment/>
      <protection/>
    </xf>
    <xf numFmtId="172" fontId="0" fillId="0" borderId="17" xfId="0" applyNumberFormat="1" applyFill="1" applyBorder="1" applyAlignment="1" applyProtection="1">
      <alignment/>
      <protection locked="0"/>
    </xf>
    <xf numFmtId="172" fontId="0" fillId="0" borderId="14" xfId="0" applyNumberFormat="1" applyFont="1" applyFill="1" applyBorder="1" applyAlignment="1" applyProtection="1">
      <alignment/>
      <protection locked="0"/>
    </xf>
    <xf numFmtId="172" fontId="0" fillId="0" borderId="13" xfId="0" applyNumberFormat="1" applyFont="1" applyFill="1" applyBorder="1" applyAlignment="1" applyProtection="1">
      <alignment/>
      <protection locked="0"/>
    </xf>
    <xf numFmtId="49" fontId="0" fillId="0" borderId="18" xfId="0" applyNumberFormat="1" applyFill="1" applyBorder="1" applyAlignment="1" applyProtection="1">
      <alignment/>
      <protection locked="0"/>
    </xf>
    <xf numFmtId="172" fontId="0" fillId="0" borderId="18" xfId="0" applyNumberFormat="1" applyFill="1" applyBorder="1" applyAlignment="1" applyProtection="1">
      <alignment/>
      <protection locked="0"/>
    </xf>
    <xf numFmtId="172" fontId="0" fillId="0" borderId="21" xfId="0" applyNumberFormat="1" applyFont="1" applyFill="1" applyBorder="1" applyAlignment="1" applyProtection="1">
      <alignment/>
      <protection locked="0"/>
    </xf>
    <xf numFmtId="0" fontId="10" fillId="33" borderId="0" xfId="0" applyFont="1" applyFill="1" applyAlignment="1" applyProtection="1">
      <alignment/>
      <protection/>
    </xf>
    <xf numFmtId="0" fontId="4" fillId="34" borderId="0" xfId="0" applyFont="1" applyFill="1" applyBorder="1" applyAlignment="1" applyProtection="1">
      <alignment horizontal="center"/>
      <protection/>
    </xf>
    <xf numFmtId="0" fontId="8" fillId="33" borderId="0" xfId="0" applyFont="1" applyFill="1" applyAlignment="1" applyProtection="1">
      <alignment horizontal="left"/>
      <protection/>
    </xf>
    <xf numFmtId="0" fontId="6" fillId="33" borderId="0" xfId="0" applyFont="1" applyFill="1" applyAlignment="1" applyProtection="1">
      <alignment/>
      <protection/>
    </xf>
    <xf numFmtId="0" fontId="1" fillId="33" borderId="18" xfId="0" applyFont="1" applyFill="1" applyBorder="1" applyAlignment="1" applyProtection="1">
      <alignment vertical="top" wrapText="1"/>
      <protection/>
    </xf>
    <xf numFmtId="0" fontId="6" fillId="33" borderId="34" xfId="0" applyFont="1" applyFill="1" applyBorder="1" applyAlignment="1" applyProtection="1">
      <alignment vertical="top" wrapText="1"/>
      <protection/>
    </xf>
    <xf numFmtId="0" fontId="6" fillId="34" borderId="34" xfId="0" applyFont="1" applyFill="1" applyBorder="1" applyAlignment="1" applyProtection="1">
      <alignment vertical="top" wrapText="1"/>
      <protection/>
    </xf>
    <xf numFmtId="0" fontId="0" fillId="33" borderId="18" xfId="0" applyFont="1" applyFill="1" applyBorder="1" applyAlignment="1" applyProtection="1">
      <alignment vertical="top" wrapText="1"/>
      <protection/>
    </xf>
    <xf numFmtId="0" fontId="1" fillId="33" borderId="34" xfId="0" applyFont="1" applyFill="1" applyBorder="1" applyAlignment="1" applyProtection="1">
      <alignment horizontal="center" vertical="top" wrapText="1"/>
      <protection/>
    </xf>
    <xf numFmtId="172" fontId="1" fillId="33" borderId="34" xfId="0" applyNumberFormat="1" applyFont="1" applyFill="1" applyBorder="1" applyAlignment="1" applyProtection="1">
      <alignment vertical="top" wrapText="1"/>
      <protection/>
    </xf>
    <xf numFmtId="0" fontId="6" fillId="33" borderId="18" xfId="0" applyFont="1" applyFill="1" applyBorder="1" applyAlignment="1" applyProtection="1">
      <alignment vertical="top" wrapText="1"/>
      <protection/>
    </xf>
    <xf numFmtId="0" fontId="1" fillId="33" borderId="20" xfId="0" applyFont="1" applyFill="1" applyBorder="1" applyAlignment="1" applyProtection="1">
      <alignment vertical="top" wrapText="1"/>
      <protection/>
    </xf>
    <xf numFmtId="0" fontId="1" fillId="33" borderId="19" xfId="0" applyFont="1" applyFill="1" applyBorder="1" applyAlignment="1" applyProtection="1">
      <alignment horizontal="center" vertical="top" wrapText="1"/>
      <protection/>
    </xf>
    <xf numFmtId="0" fontId="1" fillId="34" borderId="19" xfId="0" applyFont="1" applyFill="1" applyBorder="1" applyAlignment="1" applyProtection="1">
      <alignment vertical="top" wrapText="1"/>
      <protection/>
    </xf>
    <xf numFmtId="0" fontId="1" fillId="33" borderId="41" xfId="0" applyFont="1" applyFill="1" applyBorder="1" applyAlignment="1" applyProtection="1">
      <alignment horizontal="center" vertical="top" wrapText="1"/>
      <protection/>
    </xf>
    <xf numFmtId="0" fontId="4" fillId="33" borderId="34" xfId="0" applyFont="1" applyFill="1" applyBorder="1" applyAlignment="1" applyProtection="1">
      <alignment horizontal="center" vertical="top" wrapText="1"/>
      <protection/>
    </xf>
    <xf numFmtId="0" fontId="0" fillId="33" borderId="22" xfId="0" applyFont="1" applyFill="1" applyBorder="1" applyAlignment="1" applyProtection="1">
      <alignment vertical="top" wrapText="1"/>
      <protection/>
    </xf>
    <xf numFmtId="0" fontId="9" fillId="33" borderId="18" xfId="0" applyFont="1" applyFill="1" applyBorder="1" applyAlignment="1" applyProtection="1">
      <alignment vertical="top" wrapText="1"/>
      <protection/>
    </xf>
    <xf numFmtId="0" fontId="8" fillId="33" borderId="18" xfId="0" applyFont="1" applyFill="1" applyBorder="1" applyAlignment="1" applyProtection="1">
      <alignment vertical="top" wrapText="1"/>
      <protection/>
    </xf>
    <xf numFmtId="0" fontId="6" fillId="33" borderId="34" xfId="0" applyFont="1" applyFill="1" applyBorder="1" applyAlignment="1" applyProtection="1">
      <alignment horizontal="center" vertical="top" wrapText="1"/>
      <protection/>
    </xf>
    <xf numFmtId="0" fontId="1" fillId="33" borderId="34" xfId="0" applyFont="1" applyFill="1" applyBorder="1" applyAlignment="1" applyProtection="1">
      <alignment vertical="top" wrapText="1"/>
      <protection/>
    </xf>
    <xf numFmtId="0" fontId="1" fillId="34" borderId="34" xfId="0" applyFont="1" applyFill="1" applyBorder="1" applyAlignment="1" applyProtection="1">
      <alignment vertical="top" wrapText="1"/>
      <protection/>
    </xf>
    <xf numFmtId="0" fontId="18"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protection/>
    </xf>
    <xf numFmtId="0" fontId="6" fillId="33" borderId="36" xfId="0" applyFont="1" applyFill="1" applyBorder="1" applyAlignment="1" applyProtection="1">
      <alignment vertical="top" wrapText="1"/>
      <protection/>
    </xf>
    <xf numFmtId="0" fontId="0" fillId="33" borderId="21" xfId="0" applyFont="1" applyFill="1" applyBorder="1" applyAlignment="1" applyProtection="1">
      <alignment vertical="top" wrapText="1"/>
      <protection/>
    </xf>
    <xf numFmtId="0" fontId="1" fillId="33" borderId="21" xfId="0" applyFont="1" applyFill="1" applyBorder="1" applyAlignment="1" applyProtection="1">
      <alignment vertical="top" wrapText="1"/>
      <protection/>
    </xf>
    <xf numFmtId="172" fontId="1" fillId="33" borderId="21" xfId="0" applyNumberFormat="1" applyFont="1" applyFill="1" applyBorder="1" applyAlignment="1" applyProtection="1">
      <alignment vertical="top" wrapText="1"/>
      <protection/>
    </xf>
    <xf numFmtId="0" fontId="8" fillId="33" borderId="19" xfId="0" applyFont="1" applyFill="1" applyBorder="1" applyAlignment="1" applyProtection="1">
      <alignment vertical="top" wrapText="1"/>
      <protection/>
    </xf>
    <xf numFmtId="0" fontId="1" fillId="33" borderId="19" xfId="0" applyFont="1" applyFill="1" applyBorder="1" applyAlignment="1" applyProtection="1">
      <alignment horizontal="right" vertical="top" wrapText="1"/>
      <protection/>
    </xf>
    <xf numFmtId="0" fontId="8" fillId="33" borderId="0" xfId="0" applyFont="1" applyFill="1" applyAlignment="1" applyProtection="1">
      <alignment/>
      <protection/>
    </xf>
    <xf numFmtId="0" fontId="1" fillId="33" borderId="0" xfId="0" applyFont="1" applyFill="1" applyAlignment="1" applyProtection="1">
      <alignment/>
      <protection/>
    </xf>
    <xf numFmtId="172" fontId="0" fillId="0" borderId="34" xfId="0" applyNumberFormat="1" applyFont="1" applyBorder="1" applyAlignment="1" applyProtection="1">
      <alignment vertical="top" wrapText="1"/>
      <protection locked="0"/>
    </xf>
    <xf numFmtId="172" fontId="0" fillId="0" borderId="21" xfId="0" applyNumberFormat="1" applyFont="1" applyBorder="1" applyAlignment="1" applyProtection="1">
      <alignment vertical="top" wrapText="1"/>
      <protection locked="0"/>
    </xf>
    <xf numFmtId="49" fontId="0" fillId="0" borderId="18" xfId="0" applyNumberFormat="1" applyFont="1" applyBorder="1" applyAlignment="1" applyProtection="1">
      <alignment vertical="top" wrapText="1"/>
      <protection locked="0"/>
    </xf>
    <xf numFmtId="49" fontId="0" fillId="0" borderId="21" xfId="0" applyNumberFormat="1" applyFont="1" applyBorder="1" applyAlignment="1" applyProtection="1">
      <alignment vertical="top" wrapText="1"/>
      <protection locked="0"/>
    </xf>
    <xf numFmtId="49" fontId="3" fillId="35" borderId="21" xfId="0" applyNumberFormat="1" applyFont="1" applyFill="1" applyBorder="1" applyAlignment="1" applyProtection="1">
      <alignment horizontal="center" vertical="center" wrapText="1"/>
      <protection locked="0"/>
    </xf>
    <xf numFmtId="49" fontId="3" fillId="35" borderId="21" xfId="0" applyNumberFormat="1" applyFont="1" applyFill="1" applyBorder="1" applyAlignment="1" applyProtection="1">
      <alignment horizontal="center" vertical="center"/>
      <protection locked="0"/>
    </xf>
    <xf numFmtId="0" fontId="24" fillId="33" borderId="32" xfId="0" applyFont="1" applyFill="1" applyBorder="1" applyAlignment="1" applyProtection="1">
      <alignment horizontal="left"/>
      <protection/>
    </xf>
    <xf numFmtId="175" fontId="0" fillId="33" borderId="11" xfId="42" applyNumberFormat="1" applyFont="1" applyFill="1" applyBorder="1" applyAlignment="1" applyProtection="1">
      <alignment/>
      <protection/>
    </xf>
    <xf numFmtId="0" fontId="0" fillId="33" borderId="31" xfId="0" applyFont="1" applyFill="1" applyBorder="1" applyAlignment="1" applyProtection="1">
      <alignment/>
      <protection/>
    </xf>
    <xf numFmtId="175" fontId="0" fillId="33" borderId="0" xfId="42" applyNumberFormat="1" applyFont="1" applyFill="1" applyBorder="1" applyAlignment="1" applyProtection="1">
      <alignment/>
      <protection/>
    </xf>
    <xf numFmtId="175" fontId="22" fillId="33" borderId="0" xfId="42" applyNumberFormat="1" applyFont="1" applyFill="1" applyBorder="1" applyAlignment="1" applyProtection="1">
      <alignment/>
      <protection/>
    </xf>
    <xf numFmtId="175" fontId="1" fillId="33" borderId="0" xfId="42" applyNumberFormat="1" applyFont="1" applyFill="1" applyBorder="1" applyAlignment="1" applyProtection="1">
      <alignment/>
      <protection/>
    </xf>
    <xf numFmtId="0" fontId="1" fillId="33" borderId="12" xfId="0" applyFont="1" applyFill="1" applyBorder="1" applyAlignment="1" applyProtection="1">
      <alignment/>
      <protection/>
    </xf>
    <xf numFmtId="0" fontId="1" fillId="33" borderId="32" xfId="0" applyFont="1" applyFill="1" applyBorder="1" applyAlignment="1" applyProtection="1">
      <alignment/>
      <protection/>
    </xf>
    <xf numFmtId="0" fontId="1" fillId="33" borderId="54" xfId="0" applyFont="1" applyFill="1" applyBorder="1" applyAlignment="1" applyProtection="1">
      <alignment vertical="center"/>
      <protection/>
    </xf>
    <xf numFmtId="0" fontId="1" fillId="33" borderId="55" xfId="0" applyFont="1" applyFill="1" applyBorder="1" applyAlignment="1" applyProtection="1">
      <alignment/>
      <protection/>
    </xf>
    <xf numFmtId="175" fontId="0" fillId="34" borderId="14" xfId="42" applyNumberFormat="1" applyFont="1" applyFill="1" applyBorder="1" applyAlignment="1" applyProtection="1">
      <alignment/>
      <protection/>
    </xf>
    <xf numFmtId="175" fontId="0" fillId="34" borderId="15" xfId="42" applyNumberFormat="1" applyFont="1" applyFill="1" applyBorder="1" applyAlignment="1" applyProtection="1">
      <alignment/>
      <protection/>
    </xf>
    <xf numFmtId="175" fontId="0" fillId="33" borderId="18" xfId="42" applyNumberFormat="1" applyFont="1" applyFill="1" applyBorder="1" applyAlignment="1" applyProtection="1">
      <alignment/>
      <protection/>
    </xf>
    <xf numFmtId="0" fontId="0" fillId="33" borderId="15" xfId="0" applyFill="1" applyBorder="1" applyAlignment="1" applyProtection="1">
      <alignment/>
      <protection/>
    </xf>
    <xf numFmtId="175" fontId="0" fillId="33" borderId="21" xfId="42" applyNumberFormat="1" applyFont="1" applyFill="1" applyBorder="1" applyAlignment="1" applyProtection="1">
      <alignment/>
      <protection/>
    </xf>
    <xf numFmtId="0" fontId="0" fillId="33" borderId="56" xfId="0" applyFill="1" applyBorder="1" applyAlignment="1" applyProtection="1">
      <alignment/>
      <protection/>
    </xf>
    <xf numFmtId="175" fontId="0" fillId="33" borderId="22" xfId="42" applyNumberFormat="1" applyFont="1" applyFill="1" applyBorder="1" applyAlignment="1" applyProtection="1">
      <alignment/>
      <protection/>
    </xf>
    <xf numFmtId="0" fontId="1" fillId="33" borderId="12" xfId="0" applyFont="1" applyFill="1" applyBorder="1" applyAlignment="1" applyProtection="1">
      <alignment vertical="center"/>
      <protection/>
    </xf>
    <xf numFmtId="0" fontId="1" fillId="33" borderId="0" xfId="0" applyFont="1" applyFill="1" applyBorder="1" applyAlignment="1" applyProtection="1">
      <alignment vertical="center"/>
      <protection/>
    </xf>
    <xf numFmtId="175" fontId="1" fillId="33" borderId="24" xfId="42" applyNumberFormat="1" applyFont="1" applyFill="1" applyBorder="1" applyAlignment="1" applyProtection="1">
      <alignment vertical="center"/>
      <protection/>
    </xf>
    <xf numFmtId="0" fontId="0" fillId="33" borderId="32" xfId="0" applyFont="1" applyFill="1" applyBorder="1" applyAlignment="1" applyProtection="1">
      <alignment vertical="center"/>
      <protection/>
    </xf>
    <xf numFmtId="175" fontId="0" fillId="34" borderId="17" xfId="42" applyNumberFormat="1" applyFont="1" applyFill="1" applyBorder="1" applyAlignment="1" applyProtection="1">
      <alignment/>
      <protection/>
    </xf>
    <xf numFmtId="175" fontId="0" fillId="34" borderId="37" xfId="42" applyNumberFormat="1" applyFont="1" applyFill="1" applyBorder="1" applyAlignment="1" applyProtection="1">
      <alignment/>
      <protection/>
    </xf>
    <xf numFmtId="0" fontId="0" fillId="33" borderId="32" xfId="0" applyFill="1" applyBorder="1" applyAlignment="1" applyProtection="1">
      <alignment/>
      <protection/>
    </xf>
    <xf numFmtId="175" fontId="1" fillId="33" borderId="23" xfId="42" applyNumberFormat="1" applyFont="1" applyFill="1" applyBorder="1" applyAlignment="1" applyProtection="1">
      <alignment vertical="center"/>
      <protection/>
    </xf>
    <xf numFmtId="175" fontId="0" fillId="33" borderId="30" xfId="42" applyNumberFormat="1" applyFont="1" applyFill="1" applyBorder="1" applyAlignment="1" applyProtection="1">
      <alignment/>
      <protection/>
    </xf>
    <xf numFmtId="0" fontId="0" fillId="33" borderId="33" xfId="0" applyFont="1" applyFill="1" applyBorder="1" applyAlignment="1" applyProtection="1">
      <alignment/>
      <protection/>
    </xf>
    <xf numFmtId="0" fontId="1" fillId="33" borderId="21" xfId="0" applyFont="1" applyFill="1" applyBorder="1" applyAlignment="1" applyProtection="1">
      <alignment vertical="center"/>
      <protection/>
    </xf>
    <xf numFmtId="175" fontId="0" fillId="34" borderId="21" xfId="42" applyNumberFormat="1" applyFont="1" applyFill="1" applyBorder="1" applyAlignment="1" applyProtection="1">
      <alignment/>
      <protection/>
    </xf>
    <xf numFmtId="172" fontId="0" fillId="33" borderId="11" xfId="0" applyNumberFormat="1" applyFill="1" applyBorder="1" applyAlignment="1" applyProtection="1">
      <alignment/>
      <protection/>
    </xf>
    <xf numFmtId="172" fontId="0" fillId="33" borderId="0" xfId="0" applyNumberFormat="1" applyFill="1" applyBorder="1" applyAlignment="1" applyProtection="1">
      <alignment/>
      <protection/>
    </xf>
    <xf numFmtId="172" fontId="1" fillId="33" borderId="24" xfId="0" applyNumberFormat="1" applyFont="1" applyFill="1" applyBorder="1" applyAlignment="1" applyProtection="1">
      <alignment vertical="center"/>
      <protection/>
    </xf>
    <xf numFmtId="172" fontId="1" fillId="33" borderId="0" xfId="0" applyNumberFormat="1" applyFont="1" applyFill="1" applyBorder="1" applyAlignment="1" applyProtection="1">
      <alignment vertical="center"/>
      <protection/>
    </xf>
    <xf numFmtId="0" fontId="1" fillId="33" borderId="32" xfId="0" applyFont="1" applyFill="1" applyBorder="1" applyAlignment="1" applyProtection="1">
      <alignment vertical="center"/>
      <protection/>
    </xf>
    <xf numFmtId="172" fontId="0" fillId="34" borderId="37" xfId="0" applyNumberFormat="1" applyFill="1" applyBorder="1" applyAlignment="1" applyProtection="1">
      <alignment/>
      <protection/>
    </xf>
    <xf numFmtId="172" fontId="0" fillId="34" borderId="17" xfId="0" applyNumberFormat="1" applyFill="1" applyBorder="1" applyAlignment="1" applyProtection="1">
      <alignment/>
      <protection/>
    </xf>
    <xf numFmtId="172" fontId="1" fillId="33" borderId="38" xfId="0" applyNumberFormat="1" applyFont="1" applyFill="1" applyBorder="1" applyAlignment="1" applyProtection="1">
      <alignment vertical="center"/>
      <protection/>
    </xf>
    <xf numFmtId="172" fontId="1" fillId="33" borderId="23" xfId="0" applyNumberFormat="1" applyFont="1" applyFill="1" applyBorder="1" applyAlignment="1" applyProtection="1">
      <alignment vertical="center"/>
      <protection/>
    </xf>
    <xf numFmtId="172" fontId="0" fillId="33" borderId="30" xfId="0" applyNumberFormat="1" applyFill="1" applyBorder="1" applyAlignment="1" applyProtection="1">
      <alignment/>
      <protection/>
    </xf>
    <xf numFmtId="0" fontId="0" fillId="33" borderId="33"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175" fontId="0" fillId="0" borderId="0" xfId="42" applyNumberFormat="1" applyFont="1" applyAlignment="1" applyProtection="1">
      <alignment/>
      <protection/>
    </xf>
    <xf numFmtId="0" fontId="0" fillId="0" borderId="0" xfId="0"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protection/>
    </xf>
    <xf numFmtId="175" fontId="0" fillId="0" borderId="18" xfId="42" applyNumberFormat="1" applyFont="1" applyFill="1" applyBorder="1" applyAlignment="1" applyProtection="1">
      <alignment/>
      <protection locked="0"/>
    </xf>
    <xf numFmtId="175" fontId="0" fillId="0" borderId="21" xfId="42" applyNumberFormat="1" applyFont="1" applyFill="1" applyBorder="1" applyAlignment="1" applyProtection="1">
      <alignment/>
      <protection locked="0"/>
    </xf>
    <xf numFmtId="175" fontId="0" fillId="0" borderId="22" xfId="42" applyNumberFormat="1" applyFont="1" applyFill="1" applyBorder="1" applyAlignment="1" applyProtection="1">
      <alignment/>
      <protection locked="0"/>
    </xf>
    <xf numFmtId="172" fontId="3" fillId="33" borderId="21" xfId="0" applyNumberFormat="1" applyFont="1" applyFill="1" applyBorder="1" applyAlignment="1" applyProtection="1">
      <alignment horizontal="right"/>
      <protection/>
    </xf>
    <xf numFmtId="172" fontId="0" fillId="0" borderId="18" xfId="0" applyNumberFormat="1" applyBorder="1" applyAlignment="1" applyProtection="1">
      <alignment horizontal="right"/>
      <protection locked="0"/>
    </xf>
    <xf numFmtId="172" fontId="3" fillId="35" borderId="21" xfId="0" applyNumberFormat="1" applyFont="1" applyFill="1" applyBorder="1" applyAlignment="1" applyProtection="1">
      <alignment horizontal="right"/>
      <protection locked="0"/>
    </xf>
    <xf numFmtId="172" fontId="0" fillId="0" borderId="21" xfId="0" applyNumberFormat="1" applyFill="1" applyBorder="1" applyAlignment="1" applyProtection="1">
      <alignment/>
      <protection locked="0"/>
    </xf>
    <xf numFmtId="172" fontId="0" fillId="0" borderId="22" xfId="0" applyNumberFormat="1" applyFill="1" applyBorder="1" applyAlignment="1" applyProtection="1">
      <alignment/>
      <protection locked="0"/>
    </xf>
    <xf numFmtId="0" fontId="0" fillId="35" borderId="21" xfId="0" applyFont="1" applyFill="1" applyBorder="1" applyAlignment="1" applyProtection="1">
      <alignment/>
      <protection locked="0"/>
    </xf>
    <xf numFmtId="172" fontId="0" fillId="0" borderId="34" xfId="0" applyNumberFormat="1" applyFont="1" applyBorder="1" applyAlignment="1" applyProtection="1">
      <alignment horizontal="right" vertical="top" wrapText="1"/>
      <protection locked="0"/>
    </xf>
    <xf numFmtId="172" fontId="0" fillId="0" borderId="21" xfId="0" applyNumberFormat="1" applyFont="1" applyBorder="1" applyAlignment="1" applyProtection="1">
      <alignment horizontal="right" vertical="top" wrapText="1"/>
      <protection locked="0"/>
    </xf>
    <xf numFmtId="172" fontId="0" fillId="0" borderId="34" xfId="0" applyNumberFormat="1" applyFont="1" applyFill="1" applyBorder="1" applyAlignment="1" applyProtection="1">
      <alignment horizontal="right" vertical="top" wrapText="1"/>
      <protection locked="0"/>
    </xf>
    <xf numFmtId="172" fontId="0" fillId="0" borderId="21" xfId="0" applyNumberFormat="1" applyFont="1" applyFill="1" applyBorder="1" applyAlignment="1" applyProtection="1">
      <alignment horizontal="right" vertical="top" wrapText="1"/>
      <protection locked="0"/>
    </xf>
    <xf numFmtId="172" fontId="0" fillId="0" borderId="16" xfId="0" applyNumberFormat="1" applyFont="1" applyFill="1" applyBorder="1" applyAlignment="1" applyProtection="1">
      <alignment horizontal="right" vertical="top" wrapText="1"/>
      <protection locked="0"/>
    </xf>
    <xf numFmtId="175" fontId="1" fillId="34" borderId="35" xfId="42" applyNumberFormat="1" applyFont="1" applyFill="1" applyBorder="1" applyAlignment="1">
      <alignment/>
    </xf>
    <xf numFmtId="175" fontId="1" fillId="34" borderId="35" xfId="42" applyNumberFormat="1" applyFont="1" applyFill="1" applyBorder="1" applyAlignment="1">
      <alignment horizontal="center"/>
    </xf>
    <xf numFmtId="175" fontId="0" fillId="35" borderId="21" xfId="42" applyNumberFormat="1" applyFont="1" applyFill="1" applyBorder="1" applyAlignment="1" applyProtection="1">
      <alignment/>
      <protection locked="0"/>
    </xf>
    <xf numFmtId="172" fontId="1" fillId="0" borderId="57" xfId="0" applyNumberFormat="1" applyFont="1" applyFill="1" applyBorder="1" applyAlignment="1" applyProtection="1">
      <alignment vertical="center"/>
      <protection locked="0"/>
    </xf>
    <xf numFmtId="172" fontId="1" fillId="0" borderId="25" xfId="0" applyNumberFormat="1" applyFont="1" applyFill="1" applyBorder="1" applyAlignment="1" applyProtection="1">
      <alignment vertical="center"/>
      <protection locked="0"/>
    </xf>
    <xf numFmtId="172" fontId="1" fillId="0" borderId="26" xfId="0" applyNumberFormat="1" applyFont="1" applyFill="1" applyBorder="1" applyAlignment="1" applyProtection="1">
      <alignment vertical="center"/>
      <protection locked="0"/>
    </xf>
    <xf numFmtId="172" fontId="1" fillId="0" borderId="21" xfId="0" applyNumberFormat="1" applyFont="1" applyFill="1" applyBorder="1" applyAlignment="1" applyProtection="1">
      <alignment wrapText="1"/>
      <protection locked="0"/>
    </xf>
    <xf numFmtId="172" fontId="0" fillId="0" borderId="21" xfId="42" applyNumberFormat="1" applyFill="1" applyBorder="1" applyAlignment="1" applyProtection="1">
      <alignment/>
      <protection locked="0"/>
    </xf>
    <xf numFmtId="172" fontId="1" fillId="34" borderId="28" xfId="0" applyNumberFormat="1" applyFont="1" applyFill="1" applyBorder="1" applyAlignment="1">
      <alignment vertical="center"/>
    </xf>
    <xf numFmtId="0" fontId="0" fillId="0" borderId="18" xfId="0" applyNumberFormat="1" applyFont="1" applyBorder="1" applyAlignment="1" applyProtection="1">
      <alignment vertical="top" wrapText="1"/>
      <protection locked="0"/>
    </xf>
    <xf numFmtId="172" fontId="1" fillId="38" borderId="22" xfId="0" applyNumberFormat="1" applyFont="1" applyFill="1" applyBorder="1" applyAlignment="1" applyProtection="1">
      <alignment vertical="center" wrapText="1"/>
      <protection/>
    </xf>
    <xf numFmtId="172" fontId="1" fillId="38" borderId="21" xfId="0" applyNumberFormat="1" applyFont="1" applyFill="1" applyBorder="1" applyAlignment="1" applyProtection="1">
      <alignment wrapText="1"/>
      <protection/>
    </xf>
    <xf numFmtId="0" fontId="3" fillId="35" borderId="21" xfId="0" applyNumberFormat="1" applyFont="1" applyFill="1" applyBorder="1" applyAlignment="1" applyProtection="1">
      <alignment horizontal="center" vertical="center" wrapText="1"/>
      <protection locked="0"/>
    </xf>
    <xf numFmtId="14" fontId="3" fillId="35" borderId="21" xfId="0" applyNumberFormat="1" applyFont="1" applyFill="1" applyBorder="1" applyAlignment="1" applyProtection="1">
      <alignment horizontal="center" vertical="center" wrapText="1"/>
      <protection locked="0"/>
    </xf>
    <xf numFmtId="0" fontId="3" fillId="35" borderId="21" xfId="0" applyNumberFormat="1" applyFont="1" applyFill="1" applyBorder="1" applyAlignment="1" applyProtection="1">
      <alignment horizontal="center" vertical="center"/>
      <protection locked="0"/>
    </xf>
    <xf numFmtId="0" fontId="0" fillId="0" borderId="21" xfId="0" applyNumberFormat="1" applyFont="1" applyBorder="1" applyAlignment="1" applyProtection="1">
      <alignment vertical="top" wrapText="1"/>
      <protection locked="0"/>
    </xf>
    <xf numFmtId="187" fontId="0" fillId="33" borderId="21" xfId="59" applyNumberFormat="1" applyFill="1" applyBorder="1" applyAlignment="1">
      <alignment horizontal="center"/>
    </xf>
    <xf numFmtId="187" fontId="0" fillId="33" borderId="21" xfId="0" applyNumberFormat="1" applyFill="1" applyBorder="1" applyAlignment="1">
      <alignment/>
    </xf>
    <xf numFmtId="187" fontId="0" fillId="33" borderId="21" xfId="59" applyNumberFormat="1" applyFont="1" applyFill="1" applyBorder="1" applyAlignment="1">
      <alignment horizontal="center"/>
    </xf>
    <xf numFmtId="172" fontId="1" fillId="33" borderId="21" xfId="59" applyNumberFormat="1" applyFont="1" applyFill="1" applyBorder="1" applyAlignment="1" applyProtection="1">
      <alignment/>
      <protection/>
    </xf>
    <xf numFmtId="172" fontId="0" fillId="33" borderId="18" xfId="59" applyNumberFormat="1" applyFont="1" applyFill="1" applyBorder="1" applyAlignment="1" applyProtection="1">
      <alignment/>
      <protection/>
    </xf>
    <xf numFmtId="172" fontId="0" fillId="33" borderId="18" xfId="0" applyNumberFormat="1" applyFill="1" applyBorder="1" applyAlignment="1" applyProtection="1">
      <alignment/>
      <protection/>
    </xf>
    <xf numFmtId="173" fontId="0" fillId="33" borderId="18" xfId="0" applyNumberFormat="1" applyFill="1" applyBorder="1" applyAlignment="1" applyProtection="1">
      <alignment/>
      <protection/>
    </xf>
    <xf numFmtId="187" fontId="1" fillId="33" borderId="34" xfId="0" applyNumberFormat="1" applyFont="1" applyFill="1" applyBorder="1" applyAlignment="1" applyProtection="1">
      <alignment vertical="top" wrapText="1"/>
      <protection/>
    </xf>
    <xf numFmtId="187" fontId="0" fillId="33" borderId="34" xfId="0" applyNumberFormat="1" applyFont="1" applyFill="1" applyBorder="1" applyAlignment="1">
      <alignment horizontal="center" vertical="top" wrapText="1"/>
    </xf>
    <xf numFmtId="172" fontId="1" fillId="38" borderId="23" xfId="42" applyNumberFormat="1" applyFont="1" applyFill="1" applyBorder="1" applyAlignment="1" applyProtection="1">
      <alignment/>
      <protection/>
    </xf>
    <xf numFmtId="0" fontId="0" fillId="0" borderId="13" xfId="59" applyNumberFormat="1" applyFont="1" applyFill="1" applyBorder="1" applyAlignment="1" applyProtection="1">
      <alignment/>
      <protection locked="0"/>
    </xf>
    <xf numFmtId="0" fontId="1" fillId="39" borderId="0" xfId="0" applyFont="1" applyFill="1" applyBorder="1" applyAlignment="1">
      <alignment/>
    </xf>
    <xf numFmtId="0" fontId="0" fillId="39" borderId="0" xfId="0" applyFill="1" applyBorder="1" applyAlignment="1">
      <alignment/>
    </xf>
    <xf numFmtId="172" fontId="59" fillId="40" borderId="18" xfId="0" applyNumberFormat="1" applyFont="1" applyFill="1" applyBorder="1" applyAlignment="1" applyProtection="1">
      <alignment horizontal="right"/>
      <protection locked="0"/>
    </xf>
    <xf numFmtId="172" fontId="59" fillId="0" borderId="21" xfId="0" applyNumberFormat="1" applyFont="1" applyFill="1" applyBorder="1" applyAlignment="1" applyProtection="1">
      <alignment horizontal="right"/>
      <protection locked="0"/>
    </xf>
    <xf numFmtId="0" fontId="0" fillId="33" borderId="0" xfId="0" applyFill="1" applyAlignment="1" applyProtection="1">
      <alignment horizontal="left"/>
      <protection/>
    </xf>
    <xf numFmtId="49" fontId="2" fillId="34" borderId="0" xfId="0" applyNumberFormat="1" applyFont="1" applyFill="1" applyAlignment="1" applyProtection="1">
      <alignment horizontal="left" wrapText="1"/>
      <protection/>
    </xf>
    <xf numFmtId="0" fontId="0" fillId="39" borderId="32" xfId="0" applyFont="1" applyFill="1" applyBorder="1" applyAlignment="1" applyProtection="1">
      <alignment/>
      <protection/>
    </xf>
    <xf numFmtId="0" fontId="0" fillId="39" borderId="37" xfId="0" applyFill="1" applyBorder="1" applyAlignment="1" applyProtection="1">
      <alignment/>
      <protection/>
    </xf>
    <xf numFmtId="0" fontId="1" fillId="39" borderId="21" xfId="0" applyFont="1" applyFill="1" applyBorder="1" applyAlignment="1">
      <alignment/>
    </xf>
    <xf numFmtId="0" fontId="1" fillId="39" borderId="15" xfId="0" applyFont="1" applyFill="1" applyBorder="1" applyAlignment="1">
      <alignment/>
    </xf>
    <xf numFmtId="0" fontId="1" fillId="39" borderId="16" xfId="0" applyFont="1" applyFill="1" applyBorder="1" applyAlignment="1">
      <alignment/>
    </xf>
    <xf numFmtId="172" fontId="0" fillId="34" borderId="58" xfId="0" applyNumberFormat="1" applyFill="1" applyBorder="1" applyAlignment="1">
      <alignment/>
    </xf>
    <xf numFmtId="172" fontId="0" fillId="34" borderId="59" xfId="0" applyNumberFormat="1" applyFill="1" applyBorder="1" applyAlignment="1">
      <alignment/>
    </xf>
    <xf numFmtId="172" fontId="0" fillId="34" borderId="16" xfId="0" applyNumberFormat="1" applyFill="1" applyBorder="1" applyAlignment="1">
      <alignment/>
    </xf>
    <xf numFmtId="172" fontId="0" fillId="41" borderId="17" xfId="0" applyNumberFormat="1" applyFill="1" applyBorder="1" applyAlignment="1" applyProtection="1">
      <alignment/>
      <protection locked="0"/>
    </xf>
    <xf numFmtId="172" fontId="0" fillId="41" borderId="37" xfId="0" applyNumberFormat="1" applyFill="1" applyBorder="1" applyAlignment="1">
      <alignment/>
    </xf>
    <xf numFmtId="0" fontId="1" fillId="33" borderId="15" xfId="0" applyFont="1" applyFill="1" applyBorder="1" applyAlignment="1">
      <alignment horizontal="right" vertical="center"/>
    </xf>
    <xf numFmtId="172" fontId="0" fillId="41" borderId="25" xfId="0" applyNumberFormat="1" applyFill="1" applyBorder="1" applyAlignment="1">
      <alignment/>
    </xf>
    <xf numFmtId="172" fontId="0" fillId="34" borderId="60" xfId="0" applyNumberFormat="1" applyFill="1" applyBorder="1" applyAlignment="1">
      <alignment/>
    </xf>
    <xf numFmtId="172" fontId="0" fillId="41" borderId="60" xfId="0" applyNumberFormat="1" applyFill="1" applyBorder="1" applyAlignment="1" applyProtection="1">
      <alignment/>
      <protection locked="0"/>
    </xf>
    <xf numFmtId="0" fontId="0" fillId="33" borderId="37" xfId="0" applyFill="1" applyBorder="1" applyAlignment="1">
      <alignment wrapText="1"/>
    </xf>
    <xf numFmtId="172" fontId="0" fillId="39" borderId="21" xfId="0" applyNumberFormat="1" applyFill="1" applyBorder="1" applyAlignment="1">
      <alignment/>
    </xf>
    <xf numFmtId="172" fontId="0" fillId="39" borderId="22" xfId="0" applyNumberFormat="1" applyFill="1" applyBorder="1" applyAlignment="1">
      <alignment/>
    </xf>
    <xf numFmtId="0" fontId="0" fillId="33" borderId="37" xfId="0" applyFont="1" applyFill="1" applyBorder="1" applyAlignment="1">
      <alignment/>
    </xf>
    <xf numFmtId="172" fontId="0" fillId="34" borderId="23" xfId="0" applyNumberFormat="1" applyFill="1" applyBorder="1" applyAlignment="1">
      <alignment/>
    </xf>
    <xf numFmtId="172" fontId="0" fillId="39" borderId="26" xfId="0" applyNumberFormat="1" applyFill="1" applyBorder="1" applyAlignment="1">
      <alignment/>
    </xf>
    <xf numFmtId="0" fontId="23" fillId="33" borderId="37" xfId="0" applyFont="1" applyFill="1" applyBorder="1" applyAlignment="1">
      <alignment/>
    </xf>
    <xf numFmtId="0" fontId="0" fillId="33" borderId="37" xfId="0" applyFont="1" applyFill="1" applyBorder="1" applyAlignment="1">
      <alignment wrapText="1"/>
    </xf>
    <xf numFmtId="0" fontId="0" fillId="33" borderId="15" xfId="0" applyFont="1" applyFill="1" applyBorder="1" applyAlignment="1">
      <alignment/>
    </xf>
    <xf numFmtId="0" fontId="0" fillId="33" borderId="17" xfId="0" applyFont="1" applyFill="1" applyBorder="1" applyAlignment="1">
      <alignment/>
    </xf>
    <xf numFmtId="172" fontId="0" fillId="39" borderId="24" xfId="0" applyNumberFormat="1" applyFill="1" applyBorder="1" applyAlignment="1" applyProtection="1">
      <alignment/>
      <protection/>
    </xf>
    <xf numFmtId="172" fontId="0" fillId="39" borderId="25" xfId="0" applyNumberFormat="1" applyFill="1" applyBorder="1" applyAlignment="1" applyProtection="1">
      <alignment/>
      <protection/>
    </xf>
    <xf numFmtId="172" fontId="0" fillId="39" borderId="27" xfId="0" applyNumberFormat="1" applyFill="1" applyBorder="1" applyAlignment="1">
      <alignment/>
    </xf>
    <xf numFmtId="172" fontId="0" fillId="39" borderId="39" xfId="0" applyNumberFormat="1" applyFill="1" applyBorder="1" applyAlignment="1" applyProtection="1">
      <alignment/>
      <protection/>
    </xf>
    <xf numFmtId="175" fontId="0" fillId="39" borderId="21" xfId="42" applyNumberFormat="1" applyFont="1" applyFill="1" applyBorder="1" applyAlignment="1">
      <alignment/>
    </xf>
    <xf numFmtId="0" fontId="0" fillId="39" borderId="12" xfId="0" applyFill="1" applyBorder="1" applyAlignment="1">
      <alignment/>
    </xf>
    <xf numFmtId="0" fontId="0" fillId="39" borderId="0" xfId="0" applyFill="1" applyBorder="1" applyAlignment="1">
      <alignment horizontal="right"/>
    </xf>
    <xf numFmtId="172" fontId="10" fillId="39" borderId="0" xfId="0" applyNumberFormat="1" applyFont="1" applyFill="1" applyBorder="1" applyAlignment="1">
      <alignment horizontal="center"/>
    </xf>
    <xf numFmtId="172" fontId="0" fillId="39" borderId="0" xfId="0" applyNumberFormat="1" applyFill="1" applyBorder="1" applyAlignment="1">
      <alignment horizontal="center"/>
    </xf>
    <xf numFmtId="0" fontId="0" fillId="39" borderId="32" xfId="0" applyFill="1" applyBorder="1" applyAlignment="1">
      <alignment/>
    </xf>
    <xf numFmtId="0" fontId="4" fillId="39" borderId="12" xfId="0" applyFont="1" applyFill="1" applyBorder="1" applyAlignment="1">
      <alignment/>
    </xf>
    <xf numFmtId="0" fontId="5" fillId="39" borderId="32" xfId="0" applyFont="1" applyFill="1" applyBorder="1" applyAlignment="1" applyProtection="1">
      <alignment horizontal="left"/>
      <protection/>
    </xf>
    <xf numFmtId="0" fontId="1" fillId="39" borderId="12" xfId="0" applyFont="1" applyFill="1" applyBorder="1" applyAlignment="1">
      <alignment/>
    </xf>
    <xf numFmtId="49" fontId="2" fillId="39" borderId="0" xfId="0" applyNumberFormat="1" applyFont="1" applyFill="1" applyBorder="1" applyAlignment="1" applyProtection="1">
      <alignment horizontal="right" vertical="top"/>
      <protection/>
    </xf>
    <xf numFmtId="172" fontId="2" fillId="39" borderId="0" xfId="0" applyNumberFormat="1" applyFont="1" applyFill="1" applyBorder="1" applyAlignment="1" applyProtection="1">
      <alignment horizontal="right" vertical="top"/>
      <protection/>
    </xf>
    <xf numFmtId="0" fontId="2" fillId="39" borderId="32" xfId="0" applyFont="1" applyFill="1" applyBorder="1" applyAlignment="1" applyProtection="1">
      <alignment horizontal="left"/>
      <protection/>
    </xf>
    <xf numFmtId="0" fontId="0" fillId="39" borderId="29" xfId="0" applyFill="1" applyBorder="1" applyAlignment="1">
      <alignment/>
    </xf>
    <xf numFmtId="49" fontId="2" fillId="39" borderId="0" xfId="0" applyNumberFormat="1" applyFont="1" applyFill="1" applyBorder="1" applyAlignment="1" applyProtection="1">
      <alignment horizontal="center" vertical="top"/>
      <protection/>
    </xf>
    <xf numFmtId="49" fontId="17" fillId="39" borderId="0" xfId="0" applyNumberFormat="1" applyFont="1" applyFill="1" applyBorder="1" applyAlignment="1" applyProtection="1">
      <alignment horizontal="center" vertical="top"/>
      <protection/>
    </xf>
    <xf numFmtId="172" fontId="1" fillId="39" borderId="21" xfId="0" applyNumberFormat="1" applyFont="1" applyFill="1" applyBorder="1" applyAlignment="1">
      <alignment vertical="center" wrapText="1"/>
    </xf>
    <xf numFmtId="0" fontId="12" fillId="39" borderId="32" xfId="0" applyFont="1" applyFill="1" applyBorder="1" applyAlignment="1" applyProtection="1">
      <alignment horizontal="left"/>
      <protection/>
    </xf>
    <xf numFmtId="172" fontId="11" fillId="39" borderId="18" xfId="0" applyNumberFormat="1" applyFont="1" applyFill="1" applyBorder="1" applyAlignment="1" applyProtection="1">
      <alignment horizontal="right"/>
      <protection/>
    </xf>
    <xf numFmtId="172" fontId="3" fillId="39" borderId="21" xfId="0" applyNumberFormat="1" applyFont="1" applyFill="1" applyBorder="1" applyAlignment="1" applyProtection="1">
      <alignment horizontal="right"/>
      <protection/>
    </xf>
    <xf numFmtId="172" fontId="23" fillId="39" borderId="21" xfId="0" applyNumberFormat="1" applyFont="1" applyFill="1" applyBorder="1" applyAlignment="1" applyProtection="1">
      <alignment horizontal="left" wrapText="1"/>
      <protection/>
    </xf>
    <xf numFmtId="172" fontId="3" fillId="39" borderId="22" xfId="0" applyNumberFormat="1" applyFont="1" applyFill="1" applyBorder="1" applyAlignment="1" applyProtection="1">
      <alignment horizontal="right"/>
      <protection/>
    </xf>
    <xf numFmtId="172" fontId="0" fillId="39" borderId="30" xfId="0" applyNumberFormat="1" applyFill="1" applyBorder="1" applyAlignment="1">
      <alignment horizontal="right"/>
    </xf>
    <xf numFmtId="0" fontId="0" fillId="39" borderId="33" xfId="0" applyFill="1" applyBorder="1" applyAlignment="1">
      <alignment/>
    </xf>
    <xf numFmtId="172" fontId="3" fillId="39" borderId="16" xfId="0" applyNumberFormat="1" applyFont="1" applyFill="1" applyBorder="1" applyAlignment="1" applyProtection="1">
      <alignment horizontal="right"/>
      <protection/>
    </xf>
    <xf numFmtId="172" fontId="59" fillId="40" borderId="22" xfId="0" applyNumberFormat="1" applyFont="1" applyFill="1" applyBorder="1" applyAlignment="1" applyProtection="1">
      <alignment horizontal="right"/>
      <protection locked="0"/>
    </xf>
    <xf numFmtId="172" fontId="2" fillId="39" borderId="23" xfId="0" applyNumberFormat="1" applyFont="1" applyFill="1" applyBorder="1" applyAlignment="1" applyProtection="1">
      <alignment horizontal="right"/>
      <protection/>
    </xf>
    <xf numFmtId="172" fontId="59" fillId="0" borderId="22" xfId="0" applyNumberFormat="1" applyFont="1" applyFill="1" applyBorder="1" applyAlignment="1" applyProtection="1">
      <alignment horizontal="right"/>
      <protection locked="0"/>
    </xf>
    <xf numFmtId="172" fontId="0" fillId="0" borderId="22" xfId="0" applyNumberFormat="1" applyFill="1" applyBorder="1" applyAlignment="1" applyProtection="1">
      <alignment horizontal="right"/>
      <protection locked="0"/>
    </xf>
    <xf numFmtId="0" fontId="1" fillId="39" borderId="14" xfId="0" applyFont="1" applyFill="1" applyBorder="1" applyAlignment="1">
      <alignment/>
    </xf>
    <xf numFmtId="49" fontId="2" fillId="39" borderId="15" xfId="0" applyNumberFormat="1" applyFont="1" applyFill="1" applyBorder="1" applyAlignment="1" applyProtection="1">
      <alignment horizontal="left" wrapText="1"/>
      <protection/>
    </xf>
    <xf numFmtId="0" fontId="59" fillId="39" borderId="14" xfId="0" applyFont="1" applyFill="1" applyBorder="1" applyAlignment="1">
      <alignment/>
    </xf>
    <xf numFmtId="49" fontId="3" fillId="39" borderId="37" xfId="0" applyNumberFormat="1" applyFont="1" applyFill="1" applyBorder="1" applyAlignment="1" applyProtection="1">
      <alignment horizontal="left" wrapText="1"/>
      <protection/>
    </xf>
    <xf numFmtId="49" fontId="3" fillId="39" borderId="15" xfId="0" applyNumberFormat="1" applyFont="1" applyFill="1" applyBorder="1" applyAlignment="1" applyProtection="1">
      <alignment horizontal="left"/>
      <protection/>
    </xf>
    <xf numFmtId="0" fontId="60" fillId="39" borderId="14" xfId="0" applyFont="1" applyFill="1" applyBorder="1" applyAlignment="1">
      <alignment/>
    </xf>
    <xf numFmtId="49" fontId="2" fillId="39" borderId="15" xfId="0" applyNumberFormat="1" applyFont="1" applyFill="1" applyBorder="1" applyAlignment="1" applyProtection="1">
      <alignment horizontal="left"/>
      <protection/>
    </xf>
    <xf numFmtId="0" fontId="60" fillId="39" borderId="15" xfId="0" applyFont="1" applyFill="1" applyBorder="1" applyAlignment="1">
      <alignment/>
    </xf>
    <xf numFmtId="49" fontId="2" fillId="39" borderId="15" xfId="0" applyNumberFormat="1" applyFont="1" applyFill="1" applyBorder="1" applyAlignment="1" applyProtection="1">
      <alignment horizontal="right"/>
      <protection/>
    </xf>
    <xf numFmtId="0" fontId="59" fillId="39" borderId="15" xfId="0" applyFont="1" applyFill="1" applyBorder="1" applyAlignment="1">
      <alignment/>
    </xf>
    <xf numFmtId="49" fontId="3" fillId="39" borderId="15" xfId="0" applyNumberFormat="1" applyFont="1" applyFill="1" applyBorder="1" applyAlignment="1" applyProtection="1">
      <alignment horizontal="left" wrapText="1"/>
      <protection/>
    </xf>
    <xf numFmtId="0" fontId="61" fillId="39" borderId="15" xfId="0" applyFont="1" applyFill="1" applyBorder="1" applyAlignment="1">
      <alignment/>
    </xf>
    <xf numFmtId="49" fontId="24" fillId="39" borderId="15" xfId="0" applyNumberFormat="1" applyFont="1" applyFill="1" applyBorder="1" applyAlignment="1" applyProtection="1">
      <alignment horizontal="right"/>
      <protection/>
    </xf>
    <xf numFmtId="49" fontId="0" fillId="39" borderId="15" xfId="0" applyNumberFormat="1" applyFont="1" applyFill="1" applyBorder="1" applyAlignment="1" applyProtection="1">
      <alignment horizontal="left" wrapText="1"/>
      <protection/>
    </xf>
    <xf numFmtId="0" fontId="62" fillId="39" borderId="15" xfId="0" applyFont="1" applyFill="1" applyBorder="1" applyAlignment="1">
      <alignment/>
    </xf>
    <xf numFmtId="0" fontId="0" fillId="39" borderId="30" xfId="0" applyFill="1" applyBorder="1" applyAlignment="1">
      <alignment/>
    </xf>
    <xf numFmtId="0" fontId="0" fillId="39" borderId="30" xfId="0" applyFont="1" applyFill="1" applyBorder="1" applyAlignment="1">
      <alignment horizontal="right"/>
    </xf>
    <xf numFmtId="172" fontId="2" fillId="39" borderId="18" xfId="0" applyNumberFormat="1" applyFont="1" applyFill="1" applyBorder="1" applyAlignment="1" applyProtection="1">
      <alignment horizontal="right"/>
      <protection/>
    </xf>
    <xf numFmtId="172" fontId="0" fillId="39" borderId="18" xfId="0" applyNumberFormat="1" applyFill="1" applyBorder="1" applyAlignment="1" applyProtection="1">
      <alignment horizontal="right"/>
      <protection locked="0"/>
    </xf>
    <xf numFmtId="172" fontId="2" fillId="42" borderId="21" xfId="0" applyNumberFormat="1" applyFont="1" applyFill="1" applyBorder="1" applyAlignment="1" applyProtection="1">
      <alignment horizontal="right"/>
      <protection/>
    </xf>
    <xf numFmtId="172" fontId="0" fillId="42" borderId="21" xfId="0" applyNumberFormat="1" applyFill="1" applyBorder="1" applyAlignment="1" applyProtection="1">
      <alignment horizontal="right"/>
      <protection locked="0"/>
    </xf>
    <xf numFmtId="172" fontId="59" fillId="42" borderId="21" xfId="0" applyNumberFormat="1" applyFont="1" applyFill="1" applyBorder="1" applyAlignment="1" applyProtection="1">
      <alignment horizontal="right"/>
      <protection locked="0"/>
    </xf>
    <xf numFmtId="172" fontId="60" fillId="39" borderId="22" xfId="0" applyNumberFormat="1" applyFont="1" applyFill="1" applyBorder="1" applyAlignment="1" applyProtection="1">
      <alignment horizontal="right"/>
      <protection locked="0"/>
    </xf>
    <xf numFmtId="0" fontId="62" fillId="39" borderId="14" xfId="0" applyFont="1" applyFill="1" applyBorder="1" applyAlignment="1">
      <alignment/>
    </xf>
    <xf numFmtId="172" fontId="60" fillId="39" borderId="23" xfId="0" applyNumberFormat="1" applyFont="1" applyFill="1" applyBorder="1" applyAlignment="1" applyProtection="1">
      <alignment horizontal="right"/>
      <protection/>
    </xf>
    <xf numFmtId="172" fontId="60" fillId="39" borderId="21" xfId="0" applyNumberFormat="1" applyFont="1" applyFill="1" applyBorder="1" applyAlignment="1" applyProtection="1">
      <alignment horizontal="right"/>
      <protection/>
    </xf>
    <xf numFmtId="172" fontId="1" fillId="43" borderId="22" xfId="0" applyNumberFormat="1" applyFont="1" applyFill="1" applyBorder="1" applyAlignment="1" applyProtection="1">
      <alignment vertical="center" wrapText="1"/>
      <protection/>
    </xf>
    <xf numFmtId="0" fontId="2" fillId="33" borderId="0" xfId="0" applyFont="1" applyFill="1" applyAlignment="1" applyProtection="1">
      <alignment horizontal="right" vertical="center" wrapText="1"/>
      <protection/>
    </xf>
    <xf numFmtId="172" fontId="1" fillId="33" borderId="61" xfId="42" applyNumberFormat="1" applyFont="1" applyFill="1" applyBorder="1" applyAlignment="1" applyProtection="1">
      <alignment/>
      <protection/>
    </xf>
    <xf numFmtId="0" fontId="23" fillId="33" borderId="15" xfId="0" applyFont="1" applyFill="1" applyBorder="1" applyAlignment="1" applyProtection="1">
      <alignment/>
      <protection/>
    </xf>
    <xf numFmtId="0" fontId="23" fillId="33" borderId="15" xfId="0" applyFont="1" applyFill="1" applyBorder="1" applyAlignment="1" applyProtection="1">
      <alignment horizontal="right"/>
      <protection/>
    </xf>
    <xf numFmtId="0" fontId="0" fillId="33" borderId="13" xfId="0" applyFont="1" applyFill="1" applyBorder="1" applyAlignment="1" applyProtection="1">
      <alignment/>
      <protection/>
    </xf>
    <xf numFmtId="0" fontId="24" fillId="33" borderId="36" xfId="0" applyFont="1" applyFill="1" applyBorder="1" applyAlignment="1" applyProtection="1">
      <alignment horizontal="left" wrapText="1"/>
      <protection/>
    </xf>
    <xf numFmtId="187" fontId="1" fillId="33" borderId="0" xfId="42" applyNumberFormat="1" applyFont="1" applyFill="1" applyBorder="1" applyAlignment="1" applyProtection="1">
      <alignment/>
      <protection/>
    </xf>
    <xf numFmtId="0" fontId="0" fillId="33" borderId="15" xfId="0" applyFont="1" applyFill="1" applyBorder="1" applyAlignment="1" applyProtection="1">
      <alignment wrapText="1"/>
      <protection/>
    </xf>
    <xf numFmtId="172" fontId="1" fillId="39" borderId="14" xfId="0" applyNumberFormat="1" applyFont="1" applyFill="1" applyBorder="1" applyAlignment="1" applyProtection="1">
      <alignment vertical="center" wrapText="1"/>
      <protection/>
    </xf>
    <xf numFmtId="0" fontId="1" fillId="33" borderId="21" xfId="0" applyFont="1" applyFill="1" applyBorder="1" applyAlignment="1" applyProtection="1">
      <alignment/>
      <protection/>
    </xf>
    <xf numFmtId="49" fontId="11" fillId="33" borderId="37" xfId="0" applyNumberFormat="1" applyFont="1" applyFill="1" applyBorder="1" applyAlignment="1" applyProtection="1">
      <alignment horizontal="center"/>
      <protection/>
    </xf>
    <xf numFmtId="2" fontId="0" fillId="33" borderId="21" xfId="0" applyNumberFormat="1" applyFill="1" applyBorder="1" applyAlignment="1" applyProtection="1">
      <alignment/>
      <protection/>
    </xf>
    <xf numFmtId="187" fontId="1" fillId="33" borderId="22" xfId="42" applyNumberFormat="1" applyFont="1" applyFill="1" applyBorder="1" applyAlignment="1" applyProtection="1">
      <alignment/>
      <protection/>
    </xf>
    <xf numFmtId="0" fontId="0" fillId="33" borderId="19" xfId="0" applyFill="1" applyBorder="1" applyAlignment="1" applyProtection="1">
      <alignment/>
      <protection/>
    </xf>
    <xf numFmtId="187" fontId="1" fillId="42" borderId="17" xfId="42" applyNumberFormat="1" applyFont="1" applyFill="1" applyBorder="1" applyAlignment="1" applyProtection="1">
      <alignment/>
      <protection/>
    </xf>
    <xf numFmtId="2" fontId="0" fillId="40" borderId="16" xfId="0" applyNumberFormat="1" applyFill="1" applyBorder="1" applyAlignment="1" applyProtection="1">
      <alignment/>
      <protection locked="0"/>
    </xf>
    <xf numFmtId="2" fontId="0" fillId="40" borderId="21" xfId="0" applyNumberFormat="1" applyFill="1" applyBorder="1" applyAlignment="1" applyProtection="1">
      <alignment/>
      <protection locked="0"/>
    </xf>
    <xf numFmtId="172" fontId="1" fillId="39" borderId="23" xfId="42" applyNumberFormat="1" applyFont="1" applyFill="1" applyBorder="1" applyAlignment="1" applyProtection="1">
      <alignment/>
      <protection/>
    </xf>
    <xf numFmtId="0" fontId="0" fillId="33" borderId="56" xfId="0" applyFont="1" applyFill="1" applyBorder="1" applyAlignment="1" applyProtection="1">
      <alignment/>
      <protection/>
    </xf>
    <xf numFmtId="0" fontId="59" fillId="39" borderId="37" xfId="0" applyFont="1" applyFill="1" applyBorder="1" applyAlignment="1">
      <alignment/>
    </xf>
    <xf numFmtId="0" fontId="3" fillId="39" borderId="15" xfId="0" applyFont="1" applyFill="1" applyBorder="1" applyAlignment="1">
      <alignment horizontal="left"/>
    </xf>
    <xf numFmtId="49" fontId="3" fillId="33" borderId="15" xfId="0" applyNumberFormat="1" applyFont="1" applyFill="1" applyBorder="1" applyAlignment="1" applyProtection="1">
      <alignment horizontal="center"/>
      <protection/>
    </xf>
    <xf numFmtId="172" fontId="0" fillId="35" borderId="22" xfId="0" applyNumberFormat="1" applyFill="1" applyBorder="1" applyAlignment="1" applyProtection="1">
      <alignment horizontal="right"/>
      <protection locked="0"/>
    </xf>
    <xf numFmtId="172" fontId="0" fillId="39" borderId="23" xfId="0" applyNumberFormat="1" applyFill="1" applyBorder="1" applyAlignment="1">
      <alignment horizontal="right"/>
    </xf>
    <xf numFmtId="172" fontId="3" fillId="41" borderId="18" xfId="0" applyNumberFormat="1" applyFont="1" applyFill="1" applyBorder="1" applyAlignment="1" applyProtection="1">
      <alignment horizontal="right"/>
      <protection/>
    </xf>
    <xf numFmtId="172" fontId="3" fillId="41" borderId="21" xfId="0" applyNumberFormat="1" applyFont="1" applyFill="1" applyBorder="1" applyAlignment="1" applyProtection="1">
      <alignment horizontal="right"/>
      <protection locked="0"/>
    </xf>
    <xf numFmtId="172" fontId="3" fillId="41" borderId="21" xfId="0" applyNumberFormat="1" applyFont="1" applyFill="1" applyBorder="1" applyAlignment="1" applyProtection="1">
      <alignment horizontal="right"/>
      <protection/>
    </xf>
    <xf numFmtId="172" fontId="3" fillId="40" borderId="21" xfId="0" applyNumberFormat="1" applyFont="1" applyFill="1" applyBorder="1" applyAlignment="1" applyProtection="1">
      <alignment horizontal="right"/>
      <protection locked="0"/>
    </xf>
    <xf numFmtId="172" fontId="0" fillId="41" borderId="18" xfId="0" applyNumberFormat="1" applyFill="1" applyBorder="1" applyAlignment="1" applyProtection="1">
      <alignment horizontal="right"/>
      <protection/>
    </xf>
    <xf numFmtId="172" fontId="24" fillId="39" borderId="21" xfId="0" applyNumberFormat="1" applyFont="1" applyFill="1" applyBorder="1" applyAlignment="1" applyProtection="1">
      <alignment horizontal="left" wrapText="1"/>
      <protection/>
    </xf>
    <xf numFmtId="172" fontId="3" fillId="39" borderId="21" xfId="0" applyNumberFormat="1" applyFont="1" applyFill="1" applyBorder="1" applyAlignment="1" applyProtection="1">
      <alignment horizontal="right"/>
      <protection/>
    </xf>
    <xf numFmtId="172" fontId="3" fillId="39" borderId="23" xfId="0" applyNumberFormat="1" applyFont="1" applyFill="1" applyBorder="1" applyAlignment="1" applyProtection="1">
      <alignment horizontal="right"/>
      <protection/>
    </xf>
    <xf numFmtId="0" fontId="0" fillId="33" borderId="40" xfId="0" applyFill="1" applyBorder="1" applyAlignment="1">
      <alignment/>
    </xf>
    <xf numFmtId="49" fontId="3" fillId="33" borderId="40" xfId="0" applyNumberFormat="1" applyFont="1" applyFill="1" applyBorder="1" applyAlignment="1" applyProtection="1">
      <alignment horizontal="right"/>
      <protection/>
    </xf>
    <xf numFmtId="49" fontId="3" fillId="33" borderId="34" xfId="0" applyNumberFormat="1" applyFont="1" applyFill="1" applyBorder="1" applyAlignment="1" applyProtection="1">
      <alignment horizontal="center"/>
      <protection/>
    </xf>
    <xf numFmtId="49" fontId="3" fillId="33" borderId="40" xfId="0" applyNumberFormat="1" applyFont="1" applyFill="1" applyBorder="1" applyAlignment="1" applyProtection="1">
      <alignment horizontal="center"/>
      <protection/>
    </xf>
    <xf numFmtId="172" fontId="3" fillId="41" borderId="50" xfId="0" applyNumberFormat="1" applyFont="1" applyFill="1" applyBorder="1" applyAlignment="1" applyProtection="1">
      <alignment horizontal="right"/>
      <protection locked="0"/>
    </xf>
    <xf numFmtId="172" fontId="3" fillId="39" borderId="0" xfId="0" applyNumberFormat="1" applyFont="1" applyFill="1" applyBorder="1" applyAlignment="1" applyProtection="1">
      <alignment horizontal="right"/>
      <protection locked="0"/>
    </xf>
    <xf numFmtId="172" fontId="3" fillId="39" borderId="0" xfId="0" applyNumberFormat="1" applyFont="1" applyFill="1" applyBorder="1" applyAlignment="1" applyProtection="1">
      <alignment horizontal="right"/>
      <protection/>
    </xf>
    <xf numFmtId="0" fontId="3" fillId="33" borderId="15" xfId="0" applyFont="1" applyFill="1" applyBorder="1" applyAlignment="1" applyProtection="1">
      <alignment horizontal="center"/>
      <protection/>
    </xf>
    <xf numFmtId="172" fontId="2" fillId="33" borderId="23" xfId="0" applyNumberFormat="1" applyFont="1" applyFill="1" applyBorder="1" applyAlignment="1" applyProtection="1">
      <alignment horizontal="right"/>
      <protection/>
    </xf>
    <xf numFmtId="172" fontId="3" fillId="40" borderId="18" xfId="0" applyNumberFormat="1" applyFont="1" applyFill="1" applyBorder="1" applyAlignment="1" applyProtection="1">
      <alignment horizontal="right"/>
      <protection locked="0"/>
    </xf>
    <xf numFmtId="172" fontId="3" fillId="40" borderId="22" xfId="0" applyNumberFormat="1" applyFont="1" applyFill="1" applyBorder="1" applyAlignment="1" applyProtection="1">
      <alignment horizontal="right"/>
      <protection locked="0"/>
    </xf>
    <xf numFmtId="0" fontId="0" fillId="39" borderId="15" xfId="0" applyFill="1" applyBorder="1" applyAlignment="1">
      <alignment/>
    </xf>
    <xf numFmtId="0" fontId="3" fillId="39" borderId="16" xfId="0" applyFont="1" applyFill="1" applyBorder="1" applyAlignment="1" applyProtection="1">
      <alignment horizontal="center"/>
      <protection/>
    </xf>
    <xf numFmtId="0" fontId="60" fillId="39" borderId="37" xfId="0" applyFont="1" applyFill="1" applyBorder="1" applyAlignment="1">
      <alignment/>
    </xf>
    <xf numFmtId="49" fontId="2" fillId="39" borderId="37" xfId="0" applyNumberFormat="1" applyFont="1" applyFill="1" applyBorder="1" applyAlignment="1" applyProtection="1">
      <alignment horizontal="left"/>
      <protection/>
    </xf>
    <xf numFmtId="0" fontId="61" fillId="39" borderId="37" xfId="0" applyFont="1" applyFill="1" applyBorder="1" applyAlignment="1">
      <alignment/>
    </xf>
    <xf numFmtId="49" fontId="24" fillId="39" borderId="37" xfId="0" applyNumberFormat="1" applyFont="1" applyFill="1" applyBorder="1" applyAlignment="1" applyProtection="1">
      <alignment horizontal="right"/>
      <protection/>
    </xf>
    <xf numFmtId="49" fontId="3" fillId="39" borderId="37" xfId="0" applyNumberFormat="1" applyFont="1" applyFill="1" applyBorder="1" applyAlignment="1" applyProtection="1">
      <alignment horizontal="left"/>
      <protection/>
    </xf>
    <xf numFmtId="172" fontId="3" fillId="33" borderId="22" xfId="0" applyNumberFormat="1" applyFont="1" applyFill="1" applyBorder="1" applyAlignment="1" applyProtection="1">
      <alignment horizontal="right"/>
      <protection/>
    </xf>
    <xf numFmtId="172" fontId="2" fillId="41" borderId="20" xfId="0" applyNumberFormat="1" applyFont="1" applyFill="1" applyBorder="1" applyAlignment="1" applyProtection="1">
      <alignment horizontal="right"/>
      <protection/>
    </xf>
    <xf numFmtId="49" fontId="3" fillId="33" borderId="40" xfId="0" applyNumberFormat="1" applyFont="1" applyFill="1" applyBorder="1" applyAlignment="1" applyProtection="1">
      <alignment horizontal="left"/>
      <protection/>
    </xf>
    <xf numFmtId="172" fontId="2" fillId="33" borderId="0" xfId="0" applyNumberFormat="1" applyFont="1" applyFill="1" applyBorder="1" applyAlignment="1" applyProtection="1">
      <alignment horizontal="right"/>
      <protection/>
    </xf>
    <xf numFmtId="0" fontId="3" fillId="33" borderId="40" xfId="0" applyFont="1" applyFill="1" applyBorder="1" applyAlignment="1" applyProtection="1">
      <alignment horizontal="center"/>
      <protection/>
    </xf>
    <xf numFmtId="172" fontId="0" fillId="39" borderId="0" xfId="0" applyNumberFormat="1" applyFill="1" applyBorder="1" applyAlignment="1" applyProtection="1">
      <alignment horizontal="right"/>
      <protection locked="0"/>
    </xf>
    <xf numFmtId="172" fontId="0" fillId="39" borderId="38" xfId="0" applyNumberFormat="1" applyFill="1" applyBorder="1" applyAlignment="1" applyProtection="1">
      <alignment horizontal="right"/>
      <protection/>
    </xf>
    <xf numFmtId="0" fontId="3" fillId="39" borderId="34" xfId="0" applyFont="1" applyFill="1" applyBorder="1" applyAlignment="1" applyProtection="1">
      <alignment horizontal="center"/>
      <protection/>
    </xf>
    <xf numFmtId="172" fontId="11" fillId="39" borderId="19" xfId="0" applyNumberFormat="1" applyFont="1" applyFill="1" applyBorder="1" applyAlignment="1" applyProtection="1">
      <alignment horizontal="right"/>
      <protection/>
    </xf>
    <xf numFmtId="0" fontId="2" fillId="33" borderId="40" xfId="0" applyFont="1" applyFill="1" applyBorder="1" applyAlignment="1" applyProtection="1">
      <alignment horizontal="center"/>
      <protection/>
    </xf>
    <xf numFmtId="172" fontId="11" fillId="34" borderId="21" xfId="0" applyNumberFormat="1" applyFont="1" applyFill="1" applyBorder="1" applyAlignment="1" applyProtection="1">
      <alignment horizontal="right"/>
      <protection/>
    </xf>
    <xf numFmtId="0" fontId="3" fillId="33" borderId="37" xfId="0" applyFont="1" applyFill="1" applyBorder="1" applyAlignment="1" applyProtection="1">
      <alignment horizontal="center"/>
      <protection/>
    </xf>
    <xf numFmtId="172" fontId="3" fillId="41" borderId="16" xfId="0" applyNumberFormat="1" applyFont="1" applyFill="1" applyBorder="1" applyAlignment="1" applyProtection="1">
      <alignment horizontal="right"/>
      <protection locked="0"/>
    </xf>
    <xf numFmtId="172" fontId="3" fillId="39" borderId="22" xfId="0" applyNumberFormat="1" applyFont="1" applyFill="1" applyBorder="1" applyAlignment="1" applyProtection="1">
      <alignment horizontal="right"/>
      <protection/>
    </xf>
    <xf numFmtId="172" fontId="0" fillId="39" borderId="36" xfId="0" applyNumberFormat="1" applyFill="1" applyBorder="1" applyAlignment="1">
      <alignment horizontal="right"/>
    </xf>
    <xf numFmtId="172" fontId="0" fillId="39" borderId="21" xfId="0" applyNumberFormat="1" applyFill="1" applyBorder="1" applyAlignment="1">
      <alignment horizontal="right"/>
    </xf>
    <xf numFmtId="172" fontId="11" fillId="39" borderId="21" xfId="0" applyNumberFormat="1" applyFont="1" applyFill="1" applyBorder="1" applyAlignment="1" applyProtection="1">
      <alignment horizontal="right"/>
      <protection/>
    </xf>
    <xf numFmtId="172" fontId="0" fillId="40" borderId="17" xfId="0" applyNumberFormat="1" applyFill="1" applyBorder="1" applyAlignment="1" applyProtection="1">
      <alignment horizontal="right"/>
      <protection locked="0"/>
    </xf>
    <xf numFmtId="172" fontId="0" fillId="40" borderId="36" xfId="0" applyNumberFormat="1" applyFill="1" applyBorder="1" applyAlignment="1" applyProtection="1">
      <alignment horizontal="right"/>
      <protection locked="0"/>
    </xf>
    <xf numFmtId="172" fontId="0" fillId="0" borderId="21" xfId="0" applyNumberFormat="1" applyFill="1" applyBorder="1" applyAlignment="1" applyProtection="1">
      <alignment horizontal="right"/>
      <protection locked="0"/>
    </xf>
    <xf numFmtId="172" fontId="3" fillId="39" borderId="23" xfId="0" applyNumberFormat="1" applyFont="1" applyFill="1" applyBorder="1" applyAlignment="1" applyProtection="1">
      <alignment horizontal="right"/>
      <protection/>
    </xf>
    <xf numFmtId="0" fontId="5" fillId="33" borderId="15" xfId="0" applyFont="1" applyFill="1" applyBorder="1" applyAlignment="1" applyProtection="1">
      <alignment horizontal="center"/>
      <protection/>
    </xf>
    <xf numFmtId="172" fontId="3" fillId="33" borderId="23" xfId="0" applyNumberFormat="1" applyFont="1" applyFill="1" applyBorder="1" applyAlignment="1" applyProtection="1">
      <alignment horizontal="right"/>
      <protection/>
    </xf>
    <xf numFmtId="0" fontId="5" fillId="33" borderId="41" xfId="0" applyFont="1" applyFill="1" applyBorder="1" applyAlignment="1" applyProtection="1">
      <alignment horizontal="center"/>
      <protection/>
    </xf>
    <xf numFmtId="172" fontId="5" fillId="33" borderId="21" xfId="0" applyNumberFormat="1" applyFont="1" applyFill="1" applyBorder="1" applyAlignment="1" applyProtection="1">
      <alignment horizontal="right"/>
      <protection/>
    </xf>
    <xf numFmtId="0" fontId="5" fillId="33" borderId="16" xfId="0" applyFont="1" applyFill="1" applyBorder="1" applyAlignment="1" applyProtection="1">
      <alignment horizontal="center"/>
      <protection/>
    </xf>
    <xf numFmtId="172" fontId="2" fillId="39" borderId="20" xfId="0" applyNumberFormat="1" applyFont="1" applyFill="1" applyBorder="1" applyAlignment="1" applyProtection="1">
      <alignment horizontal="right"/>
      <protection/>
    </xf>
    <xf numFmtId="172" fontId="3" fillId="41" borderId="16" xfId="0" applyNumberFormat="1" applyFont="1" applyFill="1" applyBorder="1" applyAlignment="1" applyProtection="1">
      <alignment horizontal="right"/>
      <protection/>
    </xf>
    <xf numFmtId="172" fontId="0" fillId="41" borderId="20" xfId="0" applyNumberFormat="1" applyFill="1" applyBorder="1" applyAlignment="1">
      <alignment horizontal="right"/>
    </xf>
    <xf numFmtId="172" fontId="3" fillId="41" borderId="50" xfId="0" applyNumberFormat="1" applyFont="1" applyFill="1" applyBorder="1" applyAlignment="1" applyProtection="1">
      <alignment horizontal="right"/>
      <protection/>
    </xf>
    <xf numFmtId="0" fontId="0" fillId="39" borderId="0" xfId="0" applyFill="1" applyAlignment="1" applyProtection="1">
      <alignment/>
      <protection/>
    </xf>
    <xf numFmtId="0" fontId="0" fillId="39" borderId="0" xfId="0" applyFill="1" applyBorder="1" applyAlignment="1" applyProtection="1">
      <alignment/>
      <protection/>
    </xf>
    <xf numFmtId="175" fontId="0" fillId="39" borderId="0" xfId="42" applyNumberFormat="1" applyFont="1" applyFill="1" applyAlignment="1" applyProtection="1">
      <alignment/>
      <protection/>
    </xf>
    <xf numFmtId="0" fontId="0" fillId="39" borderId="0" xfId="0" applyFont="1" applyFill="1" applyAlignment="1" applyProtection="1">
      <alignment/>
      <protection/>
    </xf>
    <xf numFmtId="3" fontId="3" fillId="43" borderId="23" xfId="0" applyNumberFormat="1" applyFont="1" applyFill="1" applyBorder="1" applyAlignment="1" applyProtection="1">
      <alignment horizontal="center" vertical="center"/>
      <protection/>
    </xf>
    <xf numFmtId="4" fontId="1" fillId="33" borderId="23" xfId="42" applyNumberFormat="1" applyFont="1" applyFill="1" applyBorder="1" applyAlignment="1" applyProtection="1">
      <alignment/>
      <protection/>
    </xf>
    <xf numFmtId="0" fontId="0" fillId="39" borderId="0" xfId="0" applyFill="1" applyAlignment="1" applyProtection="1">
      <alignment/>
      <protection/>
    </xf>
    <xf numFmtId="172" fontId="60" fillId="43" borderId="21" xfId="0" applyNumberFormat="1" applyFont="1" applyFill="1" applyBorder="1" applyAlignment="1" applyProtection="1">
      <alignment horizontal="right"/>
      <protection/>
    </xf>
    <xf numFmtId="2" fontId="60" fillId="39" borderId="23" xfId="59" applyNumberFormat="1" applyFont="1" applyFill="1" applyBorder="1" applyAlignment="1" applyProtection="1">
      <alignment horizontal="right"/>
      <protection/>
    </xf>
    <xf numFmtId="0" fontId="1"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ont="1" applyFill="1" applyBorder="1" applyAlignment="1">
      <alignment vertical="top"/>
    </xf>
    <xf numFmtId="0" fontId="0" fillId="0" borderId="0" xfId="0" applyFont="1" applyFill="1" applyBorder="1" applyAlignment="1">
      <alignment/>
    </xf>
    <xf numFmtId="0" fontId="1" fillId="0" borderId="0" xfId="0" applyFont="1" applyFill="1" applyBorder="1" applyAlignment="1">
      <alignment vertical="center"/>
    </xf>
    <xf numFmtId="0" fontId="1" fillId="0" borderId="0" xfId="0" applyFont="1" applyFill="1" applyBorder="1" applyAlignment="1">
      <alignment vertical="top"/>
    </xf>
    <xf numFmtId="172" fontId="1" fillId="0" borderId="0" xfId="0" applyNumberFormat="1" applyFont="1" applyFill="1" applyBorder="1" applyAlignment="1">
      <alignment vertical="center" wrapText="1"/>
    </xf>
    <xf numFmtId="172" fontId="0" fillId="0" borderId="0" xfId="0" applyNumberFormat="1" applyFill="1" applyBorder="1" applyAlignment="1">
      <alignment/>
    </xf>
    <xf numFmtId="0" fontId="0" fillId="0" borderId="0" xfId="0" applyFont="1" applyFill="1" applyBorder="1" applyAlignment="1">
      <alignment wrapText="1"/>
    </xf>
    <xf numFmtId="172" fontId="0" fillId="0" borderId="0" xfId="0" applyNumberFormat="1" applyFill="1" applyBorder="1" applyAlignment="1" applyProtection="1">
      <alignment/>
      <protection locked="0"/>
    </xf>
    <xf numFmtId="0" fontId="0" fillId="0" borderId="0" xfId="0" applyFill="1" applyBorder="1" applyAlignment="1">
      <alignment wrapText="1"/>
    </xf>
    <xf numFmtId="172" fontId="1" fillId="0" borderId="0" xfId="0" applyNumberFormat="1" applyFont="1" applyFill="1" applyBorder="1" applyAlignment="1">
      <alignment/>
    </xf>
    <xf numFmtId="0" fontId="0" fillId="0" borderId="0" xfId="0" applyFill="1" applyBorder="1" applyAlignment="1">
      <alignment vertical="top"/>
    </xf>
    <xf numFmtId="0" fontId="0" fillId="0" borderId="0" xfId="0" applyFill="1" applyBorder="1" applyAlignment="1">
      <alignment/>
    </xf>
    <xf numFmtId="172" fontId="3" fillId="40" borderId="21" xfId="0" applyNumberFormat="1" applyFont="1" applyFill="1" applyBorder="1" applyAlignment="1" applyProtection="1">
      <alignment horizontal="right"/>
      <protection locked="0"/>
    </xf>
    <xf numFmtId="172" fontId="3" fillId="0" borderId="21" xfId="0" applyNumberFormat="1" applyFont="1" applyFill="1" applyBorder="1" applyAlignment="1" applyProtection="1">
      <alignment horizontal="right"/>
      <protection locked="0"/>
    </xf>
    <xf numFmtId="172" fontId="0" fillId="43" borderId="21" xfId="42" applyNumberFormat="1" applyFont="1" applyFill="1" applyBorder="1" applyAlignment="1" applyProtection="1">
      <alignment/>
      <protection/>
    </xf>
    <xf numFmtId="172" fontId="59" fillId="39" borderId="18" xfId="0" applyNumberFormat="1" applyFont="1" applyFill="1" applyBorder="1" applyAlignment="1" applyProtection="1">
      <alignment horizontal="right"/>
      <protection locked="0"/>
    </xf>
    <xf numFmtId="0" fontId="4" fillId="33" borderId="0" xfId="0" applyFont="1" applyFill="1" applyBorder="1" applyAlignment="1" applyProtection="1">
      <alignment horizontal="center"/>
      <protection/>
    </xf>
    <xf numFmtId="0" fontId="1" fillId="34" borderId="14" xfId="0" applyFont="1" applyFill="1" applyBorder="1" applyAlignment="1" applyProtection="1">
      <alignment horizontal="center"/>
      <protection/>
    </xf>
    <xf numFmtId="0" fontId="1" fillId="34" borderId="16" xfId="0" applyFont="1" applyFill="1" applyBorder="1" applyAlignment="1" applyProtection="1">
      <alignment horizontal="center"/>
      <protection/>
    </xf>
    <xf numFmtId="172" fontId="1" fillId="33" borderId="14" xfId="0" applyNumberFormat="1" applyFont="1" applyFill="1" applyBorder="1" applyAlignment="1">
      <alignment wrapText="1"/>
    </xf>
    <xf numFmtId="0" fontId="0" fillId="0" borderId="16" xfId="0" applyBorder="1" applyAlignment="1">
      <alignment wrapText="1"/>
    </xf>
    <xf numFmtId="0" fontId="1" fillId="34" borderId="14" xfId="0" applyFont="1" applyFill="1" applyBorder="1" applyAlignment="1">
      <alignment horizontal="left" vertical="center"/>
    </xf>
    <xf numFmtId="0" fontId="1" fillId="34" borderId="16" xfId="0" applyFont="1" applyFill="1" applyBorder="1" applyAlignment="1">
      <alignment horizontal="left" vertical="center"/>
    </xf>
    <xf numFmtId="0" fontId="0" fillId="33" borderId="0" xfId="0" applyFill="1" applyBorder="1" applyAlignment="1">
      <alignment/>
    </xf>
    <xf numFmtId="0" fontId="0" fillId="33" borderId="11" xfId="0" applyFill="1" applyBorder="1" applyAlignment="1">
      <alignment/>
    </xf>
    <xf numFmtId="0" fontId="1" fillId="34" borderId="14" xfId="0" applyFont="1" applyFill="1" applyBorder="1" applyAlignment="1">
      <alignment horizontal="center"/>
    </xf>
    <xf numFmtId="0" fontId="1" fillId="34" borderId="16" xfId="0" applyFont="1" applyFill="1" applyBorder="1" applyAlignment="1">
      <alignment horizontal="center"/>
    </xf>
    <xf numFmtId="0" fontId="4" fillId="33" borderId="0" xfId="0" applyFont="1" applyFill="1" applyBorder="1" applyAlignment="1">
      <alignment horizontal="left"/>
    </xf>
    <xf numFmtId="0" fontId="1" fillId="33" borderId="14" xfId="0" applyFont="1" applyFill="1" applyBorder="1" applyAlignment="1">
      <alignment horizontal="left"/>
    </xf>
    <xf numFmtId="0" fontId="1" fillId="33" borderId="16" xfId="0" applyFont="1" applyFill="1" applyBorder="1" applyAlignment="1">
      <alignment horizontal="left"/>
    </xf>
    <xf numFmtId="0" fontId="1" fillId="34" borderId="14" xfId="0" applyFont="1" applyFill="1" applyBorder="1" applyAlignment="1">
      <alignment horizontal="left"/>
    </xf>
    <xf numFmtId="0" fontId="1" fillId="34" borderId="16" xfId="0" applyFont="1" applyFill="1" applyBorder="1" applyAlignment="1">
      <alignment horizontal="left"/>
    </xf>
    <xf numFmtId="172" fontId="1" fillId="33" borderId="16" xfId="0" applyNumberFormat="1" applyFont="1" applyFill="1" applyBorder="1" applyAlignment="1">
      <alignment wrapText="1"/>
    </xf>
    <xf numFmtId="0" fontId="1" fillId="33" borderId="14" xfId="0" applyFont="1" applyFill="1" applyBorder="1" applyAlignment="1">
      <alignment vertical="center"/>
    </xf>
    <xf numFmtId="0" fontId="1" fillId="33" borderId="16" xfId="0" applyFont="1" applyFill="1" applyBorder="1" applyAlignment="1">
      <alignment vertical="center"/>
    </xf>
    <xf numFmtId="0" fontId="0" fillId="33" borderId="0" xfId="0" applyFill="1" applyBorder="1" applyAlignment="1">
      <alignment wrapText="1"/>
    </xf>
    <xf numFmtId="0" fontId="0" fillId="0" borderId="0" xfId="0" applyBorder="1" applyAlignment="1">
      <alignment wrapText="1"/>
    </xf>
    <xf numFmtId="0" fontId="1" fillId="34" borderId="14" xfId="0" applyFont="1" applyFill="1" applyBorder="1" applyAlignment="1" applyProtection="1">
      <alignment horizontal="left"/>
      <protection/>
    </xf>
    <xf numFmtId="0" fontId="1" fillId="34" borderId="15" xfId="0" applyFont="1" applyFill="1" applyBorder="1" applyAlignment="1" applyProtection="1">
      <alignment horizontal="left"/>
      <protection/>
    </xf>
    <xf numFmtId="0" fontId="1" fillId="34" borderId="16" xfId="0" applyFont="1" applyFill="1" applyBorder="1" applyAlignment="1" applyProtection="1">
      <alignment horizontal="left"/>
      <protection/>
    </xf>
    <xf numFmtId="172" fontId="10" fillId="33" borderId="0" xfId="0" applyNumberFormat="1" applyFont="1" applyFill="1" applyBorder="1" applyAlignment="1">
      <alignment horizontal="center"/>
    </xf>
    <xf numFmtId="172" fontId="0" fillId="33" borderId="0" xfId="0" applyNumberFormat="1" applyFill="1" applyBorder="1" applyAlignment="1">
      <alignment horizontal="center"/>
    </xf>
    <xf numFmtId="176" fontId="1" fillId="0" borderId="0" xfId="0" applyNumberFormat="1" applyFont="1" applyFill="1" applyBorder="1" applyAlignment="1" applyProtection="1">
      <alignment horizontal="center" vertical="top"/>
      <protection/>
    </xf>
    <xf numFmtId="176" fontId="1" fillId="34" borderId="14" xfId="0" applyNumberFormat="1" applyFont="1" applyFill="1" applyBorder="1" applyAlignment="1" applyProtection="1">
      <alignment horizontal="center" vertical="top"/>
      <protection/>
    </xf>
    <xf numFmtId="176" fontId="1" fillId="34" borderId="16" xfId="0" applyNumberFormat="1" applyFont="1" applyFill="1" applyBorder="1" applyAlignment="1" applyProtection="1">
      <alignment horizontal="center" vertical="top"/>
      <protection/>
    </xf>
    <xf numFmtId="49" fontId="2" fillId="34" borderId="0" xfId="0" applyNumberFormat="1" applyFont="1" applyFill="1" applyAlignment="1" applyProtection="1">
      <alignment horizontal="left" wrapText="1"/>
      <protection/>
    </xf>
    <xf numFmtId="49" fontId="5" fillId="33" borderId="0" xfId="0" applyNumberFormat="1" applyFont="1" applyFill="1" applyBorder="1" applyAlignment="1" applyProtection="1">
      <alignment horizontal="left" wrapText="1"/>
      <protection/>
    </xf>
    <xf numFmtId="0" fontId="10" fillId="33" borderId="0" xfId="0" applyFont="1" applyFill="1" applyBorder="1" applyAlignment="1" applyProtection="1">
      <alignment horizontal="center"/>
      <protection/>
    </xf>
    <xf numFmtId="0" fontId="4" fillId="33" borderId="0" xfId="0" applyFont="1" applyFill="1" applyBorder="1" applyAlignment="1" applyProtection="1">
      <alignment horizontal="left"/>
      <protection/>
    </xf>
    <xf numFmtId="49" fontId="2" fillId="34" borderId="14" xfId="0" applyNumberFormat="1" applyFont="1" applyFill="1" applyBorder="1" applyAlignment="1" applyProtection="1">
      <alignment horizontal="center" vertical="top"/>
      <protection/>
    </xf>
    <xf numFmtId="49" fontId="2" fillId="34" borderId="16" xfId="0" applyNumberFormat="1" applyFont="1" applyFill="1" applyBorder="1" applyAlignment="1" applyProtection="1">
      <alignment horizontal="center" vertical="top"/>
      <protection/>
    </xf>
    <xf numFmtId="49" fontId="5" fillId="39" borderId="0" xfId="0" applyNumberFormat="1" applyFont="1" applyFill="1" applyBorder="1" applyAlignment="1" applyProtection="1">
      <alignment horizontal="left" vertical="top"/>
      <protection/>
    </xf>
    <xf numFmtId="0" fontId="1" fillId="33" borderId="22" xfId="0" applyFont="1" applyFill="1" applyBorder="1" applyAlignment="1" applyProtection="1">
      <alignment horizontal="center" vertical="top" wrapText="1"/>
      <protection/>
    </xf>
    <xf numFmtId="0" fontId="1" fillId="33" borderId="18" xfId="0" applyFont="1" applyFill="1" applyBorder="1" applyAlignment="1" applyProtection="1">
      <alignment horizontal="center" vertical="top" wrapText="1"/>
      <protection/>
    </xf>
    <xf numFmtId="0" fontId="7" fillId="33" borderId="22" xfId="0" applyFont="1" applyFill="1" applyBorder="1" applyAlignment="1" applyProtection="1">
      <alignment vertical="top" wrapText="1"/>
      <protection/>
    </xf>
    <xf numFmtId="0" fontId="7" fillId="33" borderId="18" xfId="0" applyFont="1" applyFill="1" applyBorder="1" applyAlignment="1" applyProtection="1">
      <alignment vertical="top" wrapText="1"/>
      <protection/>
    </xf>
    <xf numFmtId="0" fontId="6" fillId="33" borderId="22" xfId="0" applyFont="1" applyFill="1" applyBorder="1" applyAlignment="1" applyProtection="1">
      <alignment vertical="top" wrapText="1"/>
      <protection/>
    </xf>
    <xf numFmtId="0" fontId="6" fillId="33" borderId="20" xfId="0" applyFont="1" applyFill="1" applyBorder="1" applyAlignment="1" applyProtection="1">
      <alignment vertical="top" wrapText="1"/>
      <protection/>
    </xf>
    <xf numFmtId="0" fontId="6" fillId="33" borderId="18" xfId="0" applyFont="1" applyFill="1" applyBorder="1" applyAlignment="1" applyProtection="1">
      <alignment vertical="top" wrapText="1"/>
      <protection/>
    </xf>
    <xf numFmtId="0" fontId="1" fillId="33" borderId="20" xfId="0" applyFont="1" applyFill="1" applyBorder="1" applyAlignment="1" applyProtection="1">
      <alignment horizontal="center" vertical="top" wrapText="1"/>
      <protection/>
    </xf>
    <xf numFmtId="0" fontId="0" fillId="33" borderId="22" xfId="0" applyFont="1" applyFill="1" applyBorder="1" applyAlignment="1" applyProtection="1">
      <alignment vertical="top" wrapText="1"/>
      <protection/>
    </xf>
    <xf numFmtId="0" fontId="0" fillId="33" borderId="18" xfId="0" applyFont="1" applyFill="1" applyBorder="1" applyAlignment="1" applyProtection="1">
      <alignment vertical="top" wrapText="1"/>
      <protection/>
    </xf>
    <xf numFmtId="172" fontId="0" fillId="0" borderId="22" xfId="0" applyNumberFormat="1" applyFont="1" applyBorder="1" applyAlignment="1" applyProtection="1">
      <alignment vertical="top" wrapText="1"/>
      <protection locked="0"/>
    </xf>
    <xf numFmtId="172" fontId="0" fillId="0" borderId="18" xfId="0" applyNumberFormat="1" applyFont="1" applyBorder="1" applyAlignment="1" applyProtection="1">
      <alignment vertical="top" wrapText="1"/>
      <protection locked="0"/>
    </xf>
    <xf numFmtId="172" fontId="1" fillId="33" borderId="22" xfId="0" applyNumberFormat="1" applyFont="1" applyFill="1" applyBorder="1" applyAlignment="1" applyProtection="1">
      <alignment vertical="top" wrapText="1"/>
      <protection/>
    </xf>
    <xf numFmtId="172" fontId="1" fillId="33" borderId="18" xfId="0" applyNumberFormat="1" applyFont="1" applyFill="1" applyBorder="1" applyAlignment="1" applyProtection="1">
      <alignment vertical="top" wrapText="1"/>
      <protection/>
    </xf>
    <xf numFmtId="0" fontId="1" fillId="33" borderId="0" xfId="0" applyFont="1" applyFill="1" applyAlignment="1" applyProtection="1">
      <alignment horizontal="center"/>
      <protection/>
    </xf>
    <xf numFmtId="0" fontId="1" fillId="33" borderId="22" xfId="0" applyFont="1" applyFill="1" applyBorder="1" applyAlignment="1" applyProtection="1">
      <alignment horizontal="right" vertical="top" wrapText="1"/>
      <protection/>
    </xf>
    <xf numFmtId="0" fontId="1" fillId="33" borderId="18" xfId="0" applyFont="1" applyFill="1" applyBorder="1" applyAlignment="1" applyProtection="1">
      <alignment horizontal="right" vertical="top" wrapText="1"/>
      <protection/>
    </xf>
    <xf numFmtId="49" fontId="0" fillId="0" borderId="22" xfId="0" applyNumberFormat="1" applyFont="1" applyBorder="1" applyAlignment="1" applyProtection="1">
      <alignment vertical="top" wrapText="1"/>
      <protection locked="0"/>
    </xf>
    <xf numFmtId="49" fontId="0" fillId="0" borderId="18" xfId="0" applyNumberFormat="1" applyFont="1" applyBorder="1" applyAlignment="1" applyProtection="1">
      <alignment vertical="top" wrapText="1"/>
      <protection locked="0"/>
    </xf>
    <xf numFmtId="0" fontId="0" fillId="0" borderId="22" xfId="0" applyNumberFormat="1" applyFont="1" applyBorder="1" applyAlignment="1" applyProtection="1">
      <alignment vertical="top" wrapText="1"/>
      <protection locked="0"/>
    </xf>
    <xf numFmtId="0" fontId="0" fillId="0" borderId="18" xfId="0" applyNumberFormat="1" applyFont="1" applyBorder="1" applyAlignment="1" applyProtection="1">
      <alignment vertical="top" wrapText="1"/>
      <protection locked="0"/>
    </xf>
    <xf numFmtId="0" fontId="0" fillId="33" borderId="0" xfId="0" applyFill="1" applyAlignment="1" applyProtection="1">
      <alignment horizontal="center"/>
      <protection/>
    </xf>
    <xf numFmtId="0" fontId="0" fillId="33" borderId="36" xfId="0" applyFont="1" applyFill="1" applyBorder="1" applyAlignment="1" applyProtection="1">
      <alignment horizontal="center" vertical="top" wrapText="1"/>
      <protection/>
    </xf>
    <xf numFmtId="0" fontId="0" fillId="33" borderId="22" xfId="0" applyFont="1" applyFill="1" applyBorder="1" applyAlignment="1" applyProtection="1">
      <alignment horizontal="center" vertical="top" wrapText="1"/>
      <protection/>
    </xf>
    <xf numFmtId="0" fontId="0" fillId="33" borderId="20" xfId="0" applyFont="1" applyFill="1" applyBorder="1" applyAlignment="1" applyProtection="1">
      <alignment horizontal="center" vertical="top" wrapText="1"/>
      <protection/>
    </xf>
    <xf numFmtId="0" fontId="0" fillId="33" borderId="18" xfId="0" applyFont="1" applyFill="1" applyBorder="1" applyAlignment="1" applyProtection="1">
      <alignment horizontal="center" vertical="top" wrapText="1"/>
      <protection/>
    </xf>
    <xf numFmtId="0" fontId="6" fillId="33" borderId="22" xfId="0" applyFont="1" applyFill="1" applyBorder="1" applyAlignment="1" applyProtection="1">
      <alignment horizontal="center" vertical="top" wrapText="1"/>
      <protection/>
    </xf>
    <xf numFmtId="0" fontId="6" fillId="33" borderId="20" xfId="0" applyFont="1" applyFill="1" applyBorder="1" applyAlignment="1" applyProtection="1">
      <alignment horizontal="center" vertical="top" wrapText="1"/>
      <protection/>
    </xf>
    <xf numFmtId="0" fontId="6" fillId="33" borderId="18" xfId="0" applyFont="1" applyFill="1" applyBorder="1" applyAlignment="1" applyProtection="1">
      <alignment horizontal="center" vertical="top" wrapText="1"/>
      <protection/>
    </xf>
    <xf numFmtId="0" fontId="6" fillId="33" borderId="36" xfId="0" applyFont="1" applyFill="1" applyBorder="1" applyAlignment="1" applyProtection="1">
      <alignment vertical="top" wrapText="1"/>
      <protection/>
    </xf>
    <xf numFmtId="0" fontId="6" fillId="33" borderId="40" xfId="0" applyFont="1" applyFill="1" applyBorder="1" applyAlignment="1" applyProtection="1">
      <alignment vertical="top" wrapText="1"/>
      <protection/>
    </xf>
    <xf numFmtId="0" fontId="6" fillId="33" borderId="0" xfId="0" applyFont="1" applyFill="1" applyAlignment="1" applyProtection="1">
      <alignment vertical="top" wrapText="1"/>
      <protection/>
    </xf>
    <xf numFmtId="0" fontId="6" fillId="33" borderId="13" xfId="0" applyFont="1" applyFill="1" applyBorder="1" applyAlignment="1" applyProtection="1">
      <alignment vertical="top" wrapText="1"/>
      <protection/>
    </xf>
    <xf numFmtId="0" fontId="0" fillId="33" borderId="36" xfId="0" applyFill="1" applyBorder="1" applyAlignment="1" applyProtection="1">
      <alignment horizontal="center"/>
      <protection/>
    </xf>
    <xf numFmtId="0" fontId="6" fillId="33" borderId="22" xfId="0" applyFont="1" applyFill="1" applyBorder="1" applyAlignment="1">
      <alignment horizontal="center" vertical="top" wrapText="1"/>
    </xf>
    <xf numFmtId="0" fontId="6" fillId="33" borderId="18" xfId="0" applyFont="1" applyFill="1" applyBorder="1" applyAlignment="1">
      <alignment horizontal="center" vertical="top" wrapText="1"/>
    </xf>
    <xf numFmtId="0" fontId="1" fillId="33" borderId="22" xfId="0" applyFont="1" applyFill="1" applyBorder="1" applyAlignment="1">
      <alignment horizontal="center" vertical="top" wrapText="1"/>
    </xf>
    <xf numFmtId="0" fontId="1" fillId="33" borderId="18" xfId="0" applyFont="1" applyFill="1" applyBorder="1" applyAlignment="1">
      <alignment horizontal="center" vertical="top" wrapText="1"/>
    </xf>
    <xf numFmtId="0" fontId="1" fillId="34" borderId="0" xfId="0" applyFont="1" applyFill="1" applyBorder="1" applyAlignment="1" applyProtection="1">
      <alignment horizontal="center"/>
      <protection/>
    </xf>
    <xf numFmtId="172" fontId="4" fillId="33" borderId="0" xfId="0" applyNumberFormat="1" applyFont="1" applyFill="1" applyBorder="1" applyAlignment="1" applyProtection="1">
      <alignment horizontal="left"/>
      <protection/>
    </xf>
    <xf numFmtId="172" fontId="3" fillId="33" borderId="21" xfId="0" applyNumberFormat="1" applyFont="1" applyFill="1" applyBorder="1" applyAlignment="1" applyProtection="1">
      <alignment horizontal="center" wrapText="1"/>
      <protection/>
    </xf>
    <xf numFmtId="0" fontId="0" fillId="0" borderId="21" xfId="0" applyBorder="1" applyAlignment="1" applyProtection="1">
      <alignment horizontal="center" wrapText="1"/>
      <protection/>
    </xf>
    <xf numFmtId="172" fontId="2" fillId="34" borderId="14" xfId="0" applyNumberFormat="1" applyFont="1" applyFill="1" applyBorder="1" applyAlignment="1" applyProtection="1">
      <alignment horizontal="center"/>
      <protection/>
    </xf>
    <xf numFmtId="172" fontId="2" fillId="34" borderId="15" xfId="0" applyNumberFormat="1" applyFont="1" applyFill="1" applyBorder="1" applyAlignment="1" applyProtection="1">
      <alignment horizontal="center"/>
      <protection/>
    </xf>
    <xf numFmtId="172" fontId="2" fillId="34" borderId="16" xfId="0" applyNumberFormat="1" applyFont="1" applyFill="1" applyBorder="1" applyAlignment="1" applyProtection="1">
      <alignment horizontal="center"/>
      <protection/>
    </xf>
    <xf numFmtId="172" fontId="3" fillId="33" borderId="21" xfId="0" applyNumberFormat="1" applyFont="1" applyFill="1" applyBorder="1" applyAlignment="1" applyProtection="1">
      <alignment horizontal="left"/>
      <protection/>
    </xf>
    <xf numFmtId="0" fontId="0" fillId="0" borderId="21" xfId="0" applyBorder="1" applyAlignment="1" applyProtection="1">
      <alignment/>
      <protection/>
    </xf>
    <xf numFmtId="172" fontId="3" fillId="33" borderId="22" xfId="0" applyNumberFormat="1" applyFont="1" applyFill="1" applyBorder="1" applyAlignment="1" applyProtection="1">
      <alignment horizontal="left" wrapText="1"/>
      <protection/>
    </xf>
    <xf numFmtId="0" fontId="0" fillId="0" borderId="20" xfId="0" applyBorder="1" applyAlignment="1" applyProtection="1">
      <alignment wrapText="1"/>
      <protection/>
    </xf>
    <xf numFmtId="0" fontId="0" fillId="0" borderId="18" xfId="0" applyBorder="1" applyAlignment="1" applyProtection="1">
      <alignment wrapText="1"/>
      <protection/>
    </xf>
    <xf numFmtId="172" fontId="3" fillId="33" borderId="21" xfId="0" applyNumberFormat="1" applyFont="1" applyFill="1" applyBorder="1" applyAlignment="1" applyProtection="1">
      <alignment horizontal="center"/>
      <protection/>
    </xf>
    <xf numFmtId="0" fontId="0" fillId="0" borderId="21" xfId="0"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52"/>
      </font>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89"/>
  <sheetViews>
    <sheetView zoomScalePageLayoutView="0" workbookViewId="0" topLeftCell="A1">
      <selection activeCell="D134" sqref="D134"/>
    </sheetView>
  </sheetViews>
  <sheetFormatPr defaultColWidth="0" defaultRowHeight="12.75" zeroHeight="1"/>
  <cols>
    <col min="1" max="1" width="2.28125" style="635" customWidth="1"/>
    <col min="2" max="2" width="7.00390625" style="636" bestFit="1" customWidth="1"/>
    <col min="3" max="3" width="58.7109375" style="635" customWidth="1"/>
    <col min="4" max="4" width="18.140625" style="637" customWidth="1"/>
    <col min="5" max="5" width="16.57421875" style="637" customWidth="1"/>
    <col min="6" max="6" width="16.28125" style="637" customWidth="1"/>
    <col min="7" max="7" width="1.7109375" style="639" customWidth="1"/>
    <col min="8" max="8" width="12.28125" style="640" bestFit="1" customWidth="1"/>
    <col min="9" max="16384" width="0" style="0" hidden="1" customWidth="1"/>
  </cols>
  <sheetData>
    <row r="1" spans="1:8" ht="12.75">
      <c r="A1" s="507"/>
      <c r="B1" s="508"/>
      <c r="C1" s="508"/>
      <c r="D1" s="596"/>
      <c r="E1" s="596"/>
      <c r="F1" s="596"/>
      <c r="G1" s="508"/>
      <c r="H1" s="597"/>
    </row>
    <row r="2" spans="1:8" ht="19.5" customHeight="1">
      <c r="A2" s="513"/>
      <c r="B2" s="880" t="s">
        <v>694</v>
      </c>
      <c r="C2" s="880"/>
      <c r="D2" s="880"/>
      <c r="E2" s="598"/>
      <c r="F2" s="599" t="s">
        <v>215</v>
      </c>
      <c r="G2" s="511"/>
      <c r="H2" s="463"/>
    </row>
    <row r="3" spans="1:8" ht="15" customHeight="1">
      <c r="A3" s="513"/>
      <c r="B3" s="511"/>
      <c r="C3" s="511"/>
      <c r="D3" s="600"/>
      <c r="E3" s="599"/>
      <c r="F3" s="600"/>
      <c r="G3" s="511"/>
      <c r="H3" s="463"/>
    </row>
    <row r="4" spans="1:8" ht="12.75">
      <c r="A4" s="601"/>
      <c r="B4" s="881" t="s">
        <v>216</v>
      </c>
      <c r="C4" s="882"/>
      <c r="D4" s="598"/>
      <c r="E4" s="598"/>
      <c r="F4" s="598"/>
      <c r="G4" s="511"/>
      <c r="H4" s="602"/>
    </row>
    <row r="5" spans="1:8" ht="12.75">
      <c r="A5" s="513"/>
      <c r="B5" s="511"/>
      <c r="C5" s="511"/>
      <c r="D5" s="598"/>
      <c r="E5" s="598"/>
      <c r="F5" s="598"/>
      <c r="G5" s="511"/>
      <c r="H5" s="602"/>
    </row>
    <row r="6" spans="1:8" ht="12.75">
      <c r="A6" s="603"/>
      <c r="B6" s="519" t="s">
        <v>4</v>
      </c>
      <c r="C6" s="519" t="s">
        <v>5</v>
      </c>
      <c r="D6" s="544" t="s">
        <v>217</v>
      </c>
      <c r="E6" s="544" t="s">
        <v>218</v>
      </c>
      <c r="F6" s="544" t="s">
        <v>219</v>
      </c>
      <c r="G6" s="511"/>
      <c r="H6" s="602" t="s">
        <v>220</v>
      </c>
    </row>
    <row r="7" spans="1:8" ht="12.75">
      <c r="A7" s="604"/>
      <c r="B7" s="396" t="s">
        <v>28</v>
      </c>
      <c r="C7" s="396" t="s">
        <v>221</v>
      </c>
      <c r="D7" s="605"/>
      <c r="E7" s="606"/>
      <c r="F7" s="606"/>
      <c r="G7" s="511"/>
      <c r="H7" s="463"/>
    </row>
    <row r="8" spans="1:8" ht="12.75">
      <c r="A8" s="513"/>
      <c r="B8" s="399" t="s">
        <v>12</v>
      </c>
      <c r="C8" s="399" t="s">
        <v>222</v>
      </c>
      <c r="D8" s="641"/>
      <c r="E8" s="641"/>
      <c r="F8" s="607">
        <f>D8+E8</f>
        <v>0</v>
      </c>
      <c r="G8" s="511"/>
      <c r="H8" s="463" t="s">
        <v>223</v>
      </c>
    </row>
    <row r="9" spans="1:8" ht="12.75">
      <c r="A9" s="513"/>
      <c r="B9" s="608" t="s">
        <v>14</v>
      </c>
      <c r="C9" s="608" t="s">
        <v>224</v>
      </c>
      <c r="D9" s="642"/>
      <c r="E9" s="642"/>
      <c r="F9" s="609">
        <f>D9+E9</f>
        <v>0</v>
      </c>
      <c r="G9" s="511"/>
      <c r="H9" s="463" t="s">
        <v>223</v>
      </c>
    </row>
    <row r="10" spans="1:8" ht="13.5" thickBot="1">
      <c r="A10" s="610"/>
      <c r="B10" s="399" t="s">
        <v>16</v>
      </c>
      <c r="C10" s="399" t="s">
        <v>31</v>
      </c>
      <c r="D10" s="643"/>
      <c r="E10" s="643"/>
      <c r="F10" s="611">
        <f>D10+E10</f>
        <v>0</v>
      </c>
      <c r="G10" s="511"/>
      <c r="H10" s="463" t="s">
        <v>223</v>
      </c>
    </row>
    <row r="11" spans="1:8" ht="13.5" thickBot="1">
      <c r="A11" s="612"/>
      <c r="B11" s="613"/>
      <c r="C11" s="613" t="s">
        <v>225</v>
      </c>
      <c r="D11" s="614">
        <f>SUM(D8:D10)</f>
        <v>0</v>
      </c>
      <c r="E11" s="614">
        <f>SUM(E8:E10)</f>
        <v>0</v>
      </c>
      <c r="F11" s="614">
        <f>SUM(F8:F10)</f>
        <v>0</v>
      </c>
      <c r="G11" s="613"/>
      <c r="H11" s="615"/>
    </row>
    <row r="12" spans="1:8" ht="12.75">
      <c r="A12" s="604"/>
      <c r="B12" s="396" t="s">
        <v>30</v>
      </c>
      <c r="C12" s="396" t="s">
        <v>226</v>
      </c>
      <c r="D12" s="605"/>
      <c r="E12" s="606"/>
      <c r="F12" s="606"/>
      <c r="G12" s="511"/>
      <c r="H12" s="463"/>
    </row>
    <row r="13" spans="1:8" ht="12.75">
      <c r="A13" s="513"/>
      <c r="B13" s="399" t="s">
        <v>128</v>
      </c>
      <c r="C13" s="399" t="s">
        <v>227</v>
      </c>
      <c r="D13" s="641"/>
      <c r="E13" s="641"/>
      <c r="F13" s="607">
        <f>D13+E13</f>
        <v>0</v>
      </c>
      <c r="G13" s="511"/>
      <c r="H13" s="463" t="s">
        <v>34</v>
      </c>
    </row>
    <row r="14" spans="1:8" ht="12.75">
      <c r="A14" s="513"/>
      <c r="B14" s="399" t="s">
        <v>129</v>
      </c>
      <c r="C14" s="399" t="s">
        <v>228</v>
      </c>
      <c r="D14" s="641"/>
      <c r="E14" s="641"/>
      <c r="F14" s="609">
        <f>D14+E14</f>
        <v>0</v>
      </c>
      <c r="G14" s="511"/>
      <c r="H14" s="463" t="s">
        <v>34</v>
      </c>
    </row>
    <row r="15" spans="1:8" ht="12.75">
      <c r="A15" s="513"/>
      <c r="B15" s="399" t="s">
        <v>130</v>
      </c>
      <c r="C15" s="399" t="s">
        <v>229</v>
      </c>
      <c r="D15" s="641"/>
      <c r="E15" s="641"/>
      <c r="F15" s="611">
        <f>D15+E15</f>
        <v>0</v>
      </c>
      <c r="G15" s="511"/>
      <c r="H15" s="463" t="s">
        <v>34</v>
      </c>
    </row>
    <row r="16" spans="1:8" ht="13.5" thickBot="1">
      <c r="A16" s="513"/>
      <c r="B16" s="399" t="s">
        <v>131</v>
      </c>
      <c r="C16" s="399" t="s">
        <v>230</v>
      </c>
      <c r="D16" s="641"/>
      <c r="E16" s="641"/>
      <c r="F16" s="611">
        <f>D16+E16</f>
        <v>0</v>
      </c>
      <c r="G16" s="511"/>
      <c r="H16" s="463" t="s">
        <v>34</v>
      </c>
    </row>
    <row r="17" spans="1:8" ht="13.5" thickBot="1">
      <c r="A17" s="612"/>
      <c r="B17" s="613"/>
      <c r="C17" s="613" t="s">
        <v>225</v>
      </c>
      <c r="D17" s="614">
        <f>SUM(D13:D16)</f>
        <v>0</v>
      </c>
      <c r="E17" s="614">
        <f>SUM(E13:E16)</f>
        <v>0</v>
      </c>
      <c r="F17" s="614">
        <f>SUM(F13:F16)</f>
        <v>0</v>
      </c>
      <c r="G17" s="511"/>
      <c r="H17" s="463"/>
    </row>
    <row r="18" spans="1:8" ht="12.75">
      <c r="A18" s="604"/>
      <c r="B18" s="396" t="s">
        <v>32</v>
      </c>
      <c r="C18" s="396" t="s">
        <v>231</v>
      </c>
      <c r="D18" s="605"/>
      <c r="E18" s="606"/>
      <c r="F18" s="606"/>
      <c r="G18" s="511"/>
      <c r="H18" s="463"/>
    </row>
    <row r="19" spans="1:8" ht="12.75">
      <c r="A19" s="513"/>
      <c r="B19" s="399" t="s">
        <v>66</v>
      </c>
      <c r="C19" s="399" t="s">
        <v>704</v>
      </c>
      <c r="D19" s="641"/>
      <c r="E19" s="641"/>
      <c r="F19" s="611">
        <f>D19+E19</f>
        <v>0</v>
      </c>
      <c r="G19" s="511"/>
      <c r="H19" s="463" t="s">
        <v>28</v>
      </c>
    </row>
    <row r="20" spans="1:8" ht="12.75">
      <c r="A20" s="513"/>
      <c r="B20" s="399" t="s">
        <v>73</v>
      </c>
      <c r="C20" s="399" t="s">
        <v>705</v>
      </c>
      <c r="D20" s="641"/>
      <c r="E20" s="641"/>
      <c r="F20" s="611">
        <f>D20+E20</f>
        <v>0</v>
      </c>
      <c r="G20" s="511"/>
      <c r="H20" s="463" t="s">
        <v>30</v>
      </c>
    </row>
    <row r="21" spans="1:8" ht="12.75">
      <c r="A21" s="601"/>
      <c r="B21" s="523" t="s">
        <v>136</v>
      </c>
      <c r="C21" s="396" t="s">
        <v>232</v>
      </c>
      <c r="D21" s="616"/>
      <c r="E21" s="617"/>
      <c r="F21" s="617"/>
      <c r="G21" s="511"/>
      <c r="H21" s="463"/>
    </row>
    <row r="22" spans="1:8" ht="12.75">
      <c r="A22" s="513"/>
      <c r="B22" s="399" t="s">
        <v>233</v>
      </c>
      <c r="C22" s="399" t="s">
        <v>234</v>
      </c>
      <c r="D22" s="641"/>
      <c r="E22" s="641"/>
      <c r="F22" s="611">
        <f>D22+E22</f>
        <v>0</v>
      </c>
      <c r="G22" s="511"/>
      <c r="H22" s="463" t="s">
        <v>34</v>
      </c>
    </row>
    <row r="23" spans="1:8" ht="12.75">
      <c r="A23" s="513"/>
      <c r="B23" s="399" t="s">
        <v>235</v>
      </c>
      <c r="C23" s="399" t="s">
        <v>236</v>
      </c>
      <c r="D23" s="641"/>
      <c r="E23" s="641"/>
      <c r="F23" s="611">
        <f>D23+E23</f>
        <v>0</v>
      </c>
      <c r="G23" s="511"/>
      <c r="H23" s="463" t="s">
        <v>34</v>
      </c>
    </row>
    <row r="24" spans="1:8" ht="12.75">
      <c r="A24" s="513"/>
      <c r="B24" s="399" t="s">
        <v>237</v>
      </c>
      <c r="C24" s="399" t="s">
        <v>238</v>
      </c>
      <c r="D24" s="641"/>
      <c r="E24" s="641"/>
      <c r="F24" s="611">
        <f>D24+E24</f>
        <v>0</v>
      </c>
      <c r="G24" s="511"/>
      <c r="H24" s="463" t="s">
        <v>34</v>
      </c>
    </row>
    <row r="25" spans="1:8" ht="12.75">
      <c r="A25" s="513"/>
      <c r="B25" s="399" t="s">
        <v>239</v>
      </c>
      <c r="C25" s="399" t="s">
        <v>240</v>
      </c>
      <c r="D25" s="641"/>
      <c r="E25" s="641"/>
      <c r="F25" s="611">
        <f>D25+E25</f>
        <v>0</v>
      </c>
      <c r="G25" s="511"/>
      <c r="H25" s="463" t="s">
        <v>32</v>
      </c>
    </row>
    <row r="26" spans="1:8" ht="12.75">
      <c r="A26" s="601"/>
      <c r="B26" s="523" t="s">
        <v>137</v>
      </c>
      <c r="C26" s="396" t="s">
        <v>241</v>
      </c>
      <c r="D26" s="616"/>
      <c r="E26" s="617"/>
      <c r="F26" s="617"/>
      <c r="G26" s="511"/>
      <c r="H26" s="463"/>
    </row>
    <row r="27" spans="1:8" ht="12.75">
      <c r="A27" s="513"/>
      <c r="B27" s="399" t="s">
        <v>242</v>
      </c>
      <c r="C27" s="399" t="s">
        <v>234</v>
      </c>
      <c r="D27" s="641"/>
      <c r="E27" s="641"/>
      <c r="F27" s="611">
        <f>D27+E27</f>
        <v>0</v>
      </c>
      <c r="G27" s="511"/>
      <c r="H27" s="463" t="s">
        <v>34</v>
      </c>
    </row>
    <row r="28" spans="1:8" ht="12.75">
      <c r="A28" s="513"/>
      <c r="B28" s="399" t="s">
        <v>243</v>
      </c>
      <c r="C28" s="399" t="s">
        <v>236</v>
      </c>
      <c r="D28" s="641"/>
      <c r="E28" s="641"/>
      <c r="F28" s="611">
        <f>D28+E28</f>
        <v>0</v>
      </c>
      <c r="G28" s="511"/>
      <c r="H28" s="463" t="s">
        <v>34</v>
      </c>
    </row>
    <row r="29" spans="1:8" ht="12.75">
      <c r="A29" s="513"/>
      <c r="B29" s="399" t="s">
        <v>244</v>
      </c>
      <c r="C29" s="399" t="s">
        <v>238</v>
      </c>
      <c r="D29" s="641"/>
      <c r="E29" s="641"/>
      <c r="F29" s="611">
        <f>D29+E29</f>
        <v>0</v>
      </c>
      <c r="G29" s="511"/>
      <c r="H29" s="463" t="s">
        <v>34</v>
      </c>
    </row>
    <row r="30" spans="1:8" ht="12.75">
      <c r="A30" s="601"/>
      <c r="B30" s="523" t="s">
        <v>139</v>
      </c>
      <c r="C30" s="396" t="s">
        <v>245</v>
      </c>
      <c r="D30" s="616"/>
      <c r="E30" s="617"/>
      <c r="F30" s="617"/>
      <c r="G30" s="511"/>
      <c r="H30" s="463"/>
    </row>
    <row r="31" spans="1:8" ht="12.75">
      <c r="A31" s="513"/>
      <c r="B31" s="399" t="s">
        <v>246</v>
      </c>
      <c r="C31" s="399" t="s">
        <v>247</v>
      </c>
      <c r="D31" s="641"/>
      <c r="E31" s="641"/>
      <c r="F31" s="611">
        <f aca="true" t="shared" si="0" ref="F31:F38">D31+E31</f>
        <v>0</v>
      </c>
      <c r="G31" s="511"/>
      <c r="H31" s="463" t="s">
        <v>32</v>
      </c>
    </row>
    <row r="32" spans="1:8" ht="12.75">
      <c r="A32" s="513"/>
      <c r="B32" s="399" t="s">
        <v>248</v>
      </c>
      <c r="C32" s="399" t="s">
        <v>249</v>
      </c>
      <c r="D32" s="641"/>
      <c r="E32" s="641"/>
      <c r="F32" s="611">
        <f t="shared" si="0"/>
        <v>0</v>
      </c>
      <c r="G32" s="511"/>
      <c r="H32" s="463" t="s">
        <v>32</v>
      </c>
    </row>
    <row r="33" spans="1:8" ht="12.75">
      <c r="A33" s="513"/>
      <c r="B33" s="399" t="s">
        <v>250</v>
      </c>
      <c r="C33" s="399" t="s">
        <v>251</v>
      </c>
      <c r="D33" s="641"/>
      <c r="E33" s="641"/>
      <c r="F33" s="611">
        <f t="shared" si="0"/>
        <v>0</v>
      </c>
      <c r="G33" s="511"/>
      <c r="H33" s="463" t="s">
        <v>76</v>
      </c>
    </row>
    <row r="34" spans="1:8" ht="12.75">
      <c r="A34" s="513"/>
      <c r="B34" s="399" t="s">
        <v>252</v>
      </c>
      <c r="C34" s="399" t="s">
        <v>253</v>
      </c>
      <c r="D34" s="641"/>
      <c r="E34" s="641"/>
      <c r="F34" s="611">
        <f t="shared" si="0"/>
        <v>0</v>
      </c>
      <c r="G34" s="511"/>
      <c r="H34" s="463" t="s">
        <v>28</v>
      </c>
    </row>
    <row r="35" spans="1:8" ht="12.75">
      <c r="A35" s="513"/>
      <c r="B35" s="399" t="s">
        <v>254</v>
      </c>
      <c r="C35" s="399" t="s">
        <v>255</v>
      </c>
      <c r="D35" s="641"/>
      <c r="E35" s="641"/>
      <c r="F35" s="611">
        <f t="shared" si="0"/>
        <v>0</v>
      </c>
      <c r="G35" s="511"/>
      <c r="H35" s="463" t="s">
        <v>30</v>
      </c>
    </row>
    <row r="36" spans="1:8" ht="12.75">
      <c r="A36" s="513"/>
      <c r="B36" s="399" t="s">
        <v>256</v>
      </c>
      <c r="C36" s="689" t="s">
        <v>257</v>
      </c>
      <c r="D36" s="641"/>
      <c r="E36" s="641"/>
      <c r="F36" s="611">
        <f t="shared" si="0"/>
        <v>0</v>
      </c>
      <c r="G36" s="511"/>
      <c r="H36" s="688" t="s">
        <v>258</v>
      </c>
    </row>
    <row r="37" spans="1:8" ht="12.75">
      <c r="A37" s="513"/>
      <c r="B37" s="399" t="s">
        <v>259</v>
      </c>
      <c r="C37" s="399" t="s">
        <v>260</v>
      </c>
      <c r="D37" s="641"/>
      <c r="E37" s="641"/>
      <c r="F37" s="611">
        <f t="shared" si="0"/>
        <v>0</v>
      </c>
      <c r="G37" s="511"/>
      <c r="H37" s="463" t="s">
        <v>261</v>
      </c>
    </row>
    <row r="38" spans="1:8" ht="13.5" thickBot="1">
      <c r="A38" s="513"/>
      <c r="B38" s="399" t="s">
        <v>262</v>
      </c>
      <c r="C38" s="689" t="s">
        <v>263</v>
      </c>
      <c r="D38" s="641"/>
      <c r="E38" s="641"/>
      <c r="F38" s="611">
        <f t="shared" si="0"/>
        <v>0</v>
      </c>
      <c r="G38" s="511"/>
      <c r="H38" s="688" t="s">
        <v>258</v>
      </c>
    </row>
    <row r="39" spans="1:8" ht="13.5" thickBot="1">
      <c r="A39" s="612"/>
      <c r="B39" s="613"/>
      <c r="C39" s="613" t="s">
        <v>225</v>
      </c>
      <c r="D39" s="614">
        <f>SUM(D19:D38)</f>
        <v>0</v>
      </c>
      <c r="E39" s="614">
        <f>SUM(E19:E38)</f>
        <v>0</v>
      </c>
      <c r="F39" s="614">
        <f>SUM(F19:F38)</f>
        <v>0</v>
      </c>
      <c r="G39" s="511"/>
      <c r="H39" s="463"/>
    </row>
    <row r="40" spans="1:8" ht="12.75">
      <c r="A40" s="604"/>
      <c r="B40" s="396" t="s">
        <v>34</v>
      </c>
      <c r="C40" s="396" t="s">
        <v>264</v>
      </c>
      <c r="D40" s="605"/>
      <c r="E40" s="606"/>
      <c r="F40" s="606"/>
      <c r="G40" s="511"/>
      <c r="H40" s="463"/>
    </row>
    <row r="41" spans="1:8" ht="12.75">
      <c r="A41" s="513"/>
      <c r="B41" s="399" t="s">
        <v>145</v>
      </c>
      <c r="C41" s="399" t="s">
        <v>265</v>
      </c>
      <c r="D41" s="641"/>
      <c r="E41" s="641"/>
      <c r="F41" s="611">
        <f aca="true" t="shared" si="1" ref="F41:F47">D41+E41</f>
        <v>0</v>
      </c>
      <c r="G41" s="511"/>
      <c r="H41" s="463" t="s">
        <v>32</v>
      </c>
    </row>
    <row r="42" spans="1:8" ht="12.75">
      <c r="A42" s="513"/>
      <c r="B42" s="399" t="s">
        <v>148</v>
      </c>
      <c r="C42" s="399" t="s">
        <v>266</v>
      </c>
      <c r="D42" s="641"/>
      <c r="E42" s="641"/>
      <c r="F42" s="611">
        <f t="shared" si="1"/>
        <v>0</v>
      </c>
      <c r="G42" s="511"/>
      <c r="H42" s="463" t="s">
        <v>28</v>
      </c>
    </row>
    <row r="43" spans="1:8" ht="12.75">
      <c r="A43" s="513"/>
      <c r="B43" s="399" t="s">
        <v>267</v>
      </c>
      <c r="C43" s="399" t="s">
        <v>268</v>
      </c>
      <c r="D43" s="641"/>
      <c r="E43" s="641"/>
      <c r="F43" s="611">
        <f t="shared" si="1"/>
        <v>0</v>
      </c>
      <c r="G43" s="511"/>
      <c r="H43" s="463" t="s">
        <v>30</v>
      </c>
    </row>
    <row r="44" spans="1:8" ht="12.75">
      <c r="A44" s="513"/>
      <c r="B44" s="399" t="s">
        <v>269</v>
      </c>
      <c r="C44" s="399" t="s">
        <v>270</v>
      </c>
      <c r="D44" s="641"/>
      <c r="E44" s="641"/>
      <c r="F44" s="611">
        <f t="shared" si="1"/>
        <v>0</v>
      </c>
      <c r="G44" s="511"/>
      <c r="H44" s="463" t="s">
        <v>32</v>
      </c>
    </row>
    <row r="45" spans="1:8" ht="12.75">
      <c r="A45" s="513"/>
      <c r="B45" s="399" t="s">
        <v>271</v>
      </c>
      <c r="C45" s="399" t="s">
        <v>272</v>
      </c>
      <c r="D45" s="641"/>
      <c r="E45" s="641"/>
      <c r="F45" s="611">
        <f t="shared" si="1"/>
        <v>0</v>
      </c>
      <c r="G45" s="511"/>
      <c r="H45" s="463" t="s">
        <v>273</v>
      </c>
    </row>
    <row r="46" spans="1:8" ht="12.75">
      <c r="A46" s="513"/>
      <c r="B46" s="399" t="s">
        <v>274</v>
      </c>
      <c r="C46" s="399" t="s">
        <v>275</v>
      </c>
      <c r="D46" s="641"/>
      <c r="E46" s="641"/>
      <c r="F46" s="611">
        <f t="shared" si="1"/>
        <v>0</v>
      </c>
      <c r="G46" s="511"/>
      <c r="H46" s="463" t="s">
        <v>276</v>
      </c>
    </row>
    <row r="47" spans="1:8" ht="13.5" thickBot="1">
      <c r="A47" s="513"/>
      <c r="B47" s="399" t="s">
        <v>277</v>
      </c>
      <c r="C47" s="689" t="s">
        <v>278</v>
      </c>
      <c r="D47" s="641"/>
      <c r="E47" s="641"/>
      <c r="F47" s="611">
        <f t="shared" si="1"/>
        <v>0</v>
      </c>
      <c r="G47" s="511"/>
      <c r="H47" s="688" t="s">
        <v>258</v>
      </c>
    </row>
    <row r="48" spans="1:8" ht="13.5" thickBot="1">
      <c r="A48" s="612"/>
      <c r="B48" s="613"/>
      <c r="C48" s="613" t="s">
        <v>225</v>
      </c>
      <c r="D48" s="614">
        <f>SUM(D41:D47)</f>
        <v>0</v>
      </c>
      <c r="E48" s="614">
        <f>SUM(E41:E47)</f>
        <v>0</v>
      </c>
      <c r="F48" s="614">
        <f>SUM(F41:F47)</f>
        <v>0</v>
      </c>
      <c r="G48" s="511"/>
      <c r="H48" s="463"/>
    </row>
    <row r="49" spans="1:8" ht="12.75">
      <c r="A49" s="604"/>
      <c r="B49" s="396" t="s">
        <v>76</v>
      </c>
      <c r="C49" s="396" t="s">
        <v>279</v>
      </c>
      <c r="D49" s="605"/>
      <c r="E49" s="606"/>
      <c r="F49" s="606"/>
      <c r="G49" s="511"/>
      <c r="H49" s="463"/>
    </row>
    <row r="50" spans="1:8" ht="12.75">
      <c r="A50" s="513"/>
      <c r="B50" s="399" t="s">
        <v>280</v>
      </c>
      <c r="C50" s="399" t="s">
        <v>281</v>
      </c>
      <c r="D50" s="641"/>
      <c r="E50" s="641"/>
      <c r="F50" s="611">
        <f aca="true" t="shared" si="2" ref="F50:F61">D50+E50</f>
        <v>0</v>
      </c>
      <c r="G50" s="511"/>
      <c r="H50" s="463" t="s">
        <v>28</v>
      </c>
    </row>
    <row r="51" spans="1:8" ht="12.75">
      <c r="A51" s="513"/>
      <c r="B51" s="399" t="s">
        <v>282</v>
      </c>
      <c r="C51" s="399" t="s">
        <v>283</v>
      </c>
      <c r="D51" s="641"/>
      <c r="E51" s="641"/>
      <c r="F51" s="611">
        <f t="shared" si="2"/>
        <v>0</v>
      </c>
      <c r="G51" s="511"/>
      <c r="H51" s="463" t="s">
        <v>30</v>
      </c>
    </row>
    <row r="52" spans="1:8" ht="12.75">
      <c r="A52" s="513"/>
      <c r="B52" s="399" t="s">
        <v>284</v>
      </c>
      <c r="C52" s="399" t="s">
        <v>285</v>
      </c>
      <c r="D52" s="641"/>
      <c r="E52" s="641"/>
      <c r="F52" s="611">
        <f t="shared" si="2"/>
        <v>0</v>
      </c>
      <c r="G52" s="511"/>
      <c r="H52" s="463" t="s">
        <v>34</v>
      </c>
    </row>
    <row r="53" spans="1:8" ht="12.75">
      <c r="A53" s="513"/>
      <c r="B53" s="399" t="s">
        <v>286</v>
      </c>
      <c r="C53" s="399" t="s">
        <v>287</v>
      </c>
      <c r="D53" s="641"/>
      <c r="E53" s="641"/>
      <c r="F53" s="611">
        <f t="shared" si="2"/>
        <v>0</v>
      </c>
      <c r="G53" s="511"/>
      <c r="H53" s="463" t="s">
        <v>34</v>
      </c>
    </row>
    <row r="54" spans="1:8" ht="12.75">
      <c r="A54" s="513"/>
      <c r="B54" s="399" t="s">
        <v>288</v>
      </c>
      <c r="C54" s="399" t="s">
        <v>289</v>
      </c>
      <c r="D54" s="641"/>
      <c r="E54" s="641"/>
      <c r="F54" s="611">
        <f t="shared" si="2"/>
        <v>0</v>
      </c>
      <c r="G54" s="511"/>
      <c r="H54" s="463" t="s">
        <v>34</v>
      </c>
    </row>
    <row r="55" spans="1:8" ht="12.75">
      <c r="A55" s="513"/>
      <c r="B55" s="399" t="s">
        <v>290</v>
      </c>
      <c r="C55" s="399" t="s">
        <v>291</v>
      </c>
      <c r="D55" s="641"/>
      <c r="E55" s="641"/>
      <c r="F55" s="611">
        <f t="shared" si="2"/>
        <v>0</v>
      </c>
      <c r="G55" s="511"/>
      <c r="H55" s="463" t="s">
        <v>32</v>
      </c>
    </row>
    <row r="56" spans="1:8" ht="12.75">
      <c r="A56" s="513"/>
      <c r="B56" s="399" t="s">
        <v>292</v>
      </c>
      <c r="C56" s="399" t="s">
        <v>293</v>
      </c>
      <c r="D56" s="641"/>
      <c r="E56" s="641"/>
      <c r="F56" s="611">
        <f t="shared" si="2"/>
        <v>0</v>
      </c>
      <c r="G56" s="511"/>
      <c r="H56" s="463" t="s">
        <v>32</v>
      </c>
    </row>
    <row r="57" spans="1:8" ht="12.75">
      <c r="A57" s="513"/>
      <c r="B57" s="399" t="s">
        <v>294</v>
      </c>
      <c r="C57" s="399" t="s">
        <v>295</v>
      </c>
      <c r="D57" s="641"/>
      <c r="E57" s="641"/>
      <c r="F57" s="611">
        <f t="shared" si="2"/>
        <v>0</v>
      </c>
      <c r="G57" s="511"/>
      <c r="H57" s="463" t="s">
        <v>76</v>
      </c>
    </row>
    <row r="58" spans="1:8" ht="12.75">
      <c r="A58" s="513"/>
      <c r="B58" s="399" t="s">
        <v>296</v>
      </c>
      <c r="C58" s="689" t="s">
        <v>298</v>
      </c>
      <c r="D58" s="641"/>
      <c r="E58" s="641"/>
      <c r="F58" s="611">
        <f t="shared" si="2"/>
        <v>0</v>
      </c>
      <c r="G58" s="511"/>
      <c r="H58" s="688" t="s">
        <v>258</v>
      </c>
    </row>
    <row r="59" spans="1:8" ht="12.75">
      <c r="A59" s="513"/>
      <c r="B59" s="399" t="s">
        <v>297</v>
      </c>
      <c r="C59" s="689" t="s">
        <v>300</v>
      </c>
      <c r="D59" s="641"/>
      <c r="E59" s="641"/>
      <c r="F59" s="611">
        <f t="shared" si="2"/>
        <v>0</v>
      </c>
      <c r="G59" s="511"/>
      <c r="H59" s="688" t="s">
        <v>258</v>
      </c>
    </row>
    <row r="60" spans="1:8" ht="12.75">
      <c r="A60" s="513"/>
      <c r="B60" s="399" t="s">
        <v>299</v>
      </c>
      <c r="C60" s="399" t="s">
        <v>302</v>
      </c>
      <c r="D60" s="641"/>
      <c r="E60" s="641"/>
      <c r="F60" s="611">
        <f t="shared" si="2"/>
        <v>0</v>
      </c>
      <c r="G60" s="511"/>
      <c r="H60" s="463" t="s">
        <v>261</v>
      </c>
    </row>
    <row r="61" spans="1:8" ht="13.5" thickBot="1">
      <c r="A61" s="513"/>
      <c r="B61" s="399" t="s">
        <v>301</v>
      </c>
      <c r="C61" s="689" t="s">
        <v>303</v>
      </c>
      <c r="D61" s="641"/>
      <c r="E61" s="641"/>
      <c r="F61" s="611">
        <f t="shared" si="2"/>
        <v>0</v>
      </c>
      <c r="G61" s="511"/>
      <c r="H61" s="688" t="s">
        <v>258</v>
      </c>
    </row>
    <row r="62" spans="1:8" ht="13.5" thickBot="1">
      <c r="A62" s="612"/>
      <c r="B62" s="613"/>
      <c r="C62" s="613" t="s">
        <v>225</v>
      </c>
      <c r="D62" s="614">
        <f>SUM(D50:D61)</f>
        <v>0</v>
      </c>
      <c r="E62" s="614">
        <f>SUM(E50:E61)</f>
        <v>0</v>
      </c>
      <c r="F62" s="614">
        <f>SUM(F50:F61)</f>
        <v>0</v>
      </c>
      <c r="G62" s="511"/>
      <c r="H62" s="463"/>
    </row>
    <row r="63" spans="1:8" ht="12.75">
      <c r="A63" s="604"/>
      <c r="B63" s="396" t="s">
        <v>223</v>
      </c>
      <c r="C63" s="396" t="s">
        <v>304</v>
      </c>
      <c r="D63" s="605"/>
      <c r="E63" s="606"/>
      <c r="F63" s="606"/>
      <c r="G63" s="511"/>
      <c r="H63" s="463"/>
    </row>
    <row r="64" spans="1:8" ht="12.75">
      <c r="A64" s="513"/>
      <c r="B64" s="399" t="s">
        <v>305</v>
      </c>
      <c r="C64" s="399" t="s">
        <v>306</v>
      </c>
      <c r="D64" s="641"/>
      <c r="E64" s="641"/>
      <c r="F64" s="611">
        <f>D64+E64</f>
        <v>0</v>
      </c>
      <c r="G64" s="511"/>
      <c r="H64" s="463" t="s">
        <v>261</v>
      </c>
    </row>
    <row r="65" spans="1:8" ht="12.75">
      <c r="A65" s="513"/>
      <c r="B65" s="399" t="s">
        <v>307</v>
      </c>
      <c r="C65" s="399" t="s">
        <v>308</v>
      </c>
      <c r="D65" s="641"/>
      <c r="E65" s="641"/>
      <c r="F65" s="611">
        <f>D65+E65</f>
        <v>0</v>
      </c>
      <c r="G65" s="511"/>
      <c r="H65" s="463" t="s">
        <v>261</v>
      </c>
    </row>
    <row r="66" spans="1:8" ht="12.75">
      <c r="A66" s="513"/>
      <c r="B66" s="399" t="s">
        <v>309</v>
      </c>
      <c r="C66" s="399" t="s">
        <v>310</v>
      </c>
      <c r="D66" s="641"/>
      <c r="E66" s="641"/>
      <c r="F66" s="611">
        <f>D66+E66</f>
        <v>0</v>
      </c>
      <c r="G66" s="511"/>
      <c r="H66" s="463" t="s">
        <v>261</v>
      </c>
    </row>
    <row r="67" spans="1:8" ht="12.75">
      <c r="A67" s="513"/>
      <c r="B67" s="399" t="s">
        <v>311</v>
      </c>
      <c r="C67" s="399" t="s">
        <v>312</v>
      </c>
      <c r="D67" s="641"/>
      <c r="E67" s="641"/>
      <c r="F67" s="611">
        <f>D67+E67</f>
        <v>0</v>
      </c>
      <c r="G67" s="511"/>
      <c r="H67" s="463" t="s">
        <v>261</v>
      </c>
    </row>
    <row r="68" spans="1:8" ht="13.5" thickBot="1">
      <c r="A68" s="513"/>
      <c r="B68" s="399" t="s">
        <v>313</v>
      </c>
      <c r="C68" s="399" t="s">
        <v>314</v>
      </c>
      <c r="D68" s="641"/>
      <c r="E68" s="641"/>
      <c r="F68" s="611">
        <f>D68+E68</f>
        <v>0</v>
      </c>
      <c r="G68" s="511"/>
      <c r="H68" s="463" t="s">
        <v>315</v>
      </c>
    </row>
    <row r="69" spans="1:8" ht="13.5" thickBot="1">
      <c r="A69" s="612"/>
      <c r="B69" s="613"/>
      <c r="C69" s="613" t="s">
        <v>225</v>
      </c>
      <c r="D69" s="614">
        <f>SUM(D64:D68)</f>
        <v>0</v>
      </c>
      <c r="E69" s="614">
        <f>SUM(E64:E68)</f>
        <v>0</v>
      </c>
      <c r="F69" s="614">
        <f>SUM(F64:F68)</f>
        <v>0</v>
      </c>
      <c r="G69" s="511"/>
      <c r="H69" s="463"/>
    </row>
    <row r="70" spans="1:8" ht="12.75">
      <c r="A70" s="604"/>
      <c r="B70" s="396" t="s">
        <v>273</v>
      </c>
      <c r="C70" s="396" t="s">
        <v>142</v>
      </c>
      <c r="D70" s="605"/>
      <c r="E70" s="606"/>
      <c r="F70" s="606"/>
      <c r="G70" s="511"/>
      <c r="H70" s="463"/>
    </row>
    <row r="71" spans="1:8" ht="12.75">
      <c r="A71" s="513"/>
      <c r="B71" s="399" t="s">
        <v>316</v>
      </c>
      <c r="C71" s="399" t="s">
        <v>317</v>
      </c>
      <c r="D71" s="641"/>
      <c r="E71" s="641"/>
      <c r="F71" s="611">
        <f>D71+E71</f>
        <v>0</v>
      </c>
      <c r="G71" s="511"/>
      <c r="H71" s="463" t="s">
        <v>261</v>
      </c>
    </row>
    <row r="72" spans="1:8" ht="12.75">
      <c r="A72" s="513"/>
      <c r="B72" s="399" t="s">
        <v>318</v>
      </c>
      <c r="C72" s="399" t="s">
        <v>319</v>
      </c>
      <c r="D72" s="641"/>
      <c r="E72" s="641"/>
      <c r="F72" s="611">
        <f>D72+E72</f>
        <v>0</v>
      </c>
      <c r="G72" s="511"/>
      <c r="H72" s="463" t="s">
        <v>261</v>
      </c>
    </row>
    <row r="73" spans="1:8" ht="12.75">
      <c r="A73" s="513"/>
      <c r="B73" s="399" t="s">
        <v>320</v>
      </c>
      <c r="C73" s="399" t="s">
        <v>321</v>
      </c>
      <c r="D73" s="641"/>
      <c r="E73" s="641"/>
      <c r="F73" s="611">
        <f>D73+E73</f>
        <v>0</v>
      </c>
      <c r="G73" s="511"/>
      <c r="H73" s="463" t="s">
        <v>261</v>
      </c>
    </row>
    <row r="74" spans="1:8" ht="13.5" thickBot="1">
      <c r="A74" s="513"/>
      <c r="B74" s="399" t="s">
        <v>322</v>
      </c>
      <c r="C74" s="689" t="s">
        <v>323</v>
      </c>
      <c r="D74" s="641"/>
      <c r="E74" s="641"/>
      <c r="F74" s="611">
        <f>D74+E74</f>
        <v>0</v>
      </c>
      <c r="G74" s="511"/>
      <c r="H74" s="688" t="s">
        <v>258</v>
      </c>
    </row>
    <row r="75" spans="1:8" ht="13.5" thickBot="1">
      <c r="A75" s="612"/>
      <c r="B75" s="613"/>
      <c r="C75" s="613" t="s">
        <v>225</v>
      </c>
      <c r="D75" s="614">
        <f>SUM(D71:D74)</f>
        <v>0</v>
      </c>
      <c r="E75" s="614">
        <f>SUM(E71:E74)</f>
        <v>0</v>
      </c>
      <c r="F75" s="614">
        <f>SUM(F71:F74)</f>
        <v>0</v>
      </c>
      <c r="G75" s="511"/>
      <c r="H75" s="463"/>
    </row>
    <row r="76" spans="1:8" ht="13.5" thickBot="1">
      <c r="A76" s="601"/>
      <c r="B76" s="481"/>
      <c r="C76" s="481"/>
      <c r="D76" s="598"/>
      <c r="E76" s="598"/>
      <c r="F76" s="598"/>
      <c r="G76" s="511"/>
      <c r="H76" s="618"/>
    </row>
    <row r="77" spans="1:8" ht="13.5" thickBot="1">
      <c r="A77" s="612"/>
      <c r="B77" s="613"/>
      <c r="C77" s="481" t="s">
        <v>324</v>
      </c>
      <c r="D77" s="619">
        <f>D11+D17+D39+D48+D62+D69+D75</f>
        <v>0</v>
      </c>
      <c r="E77" s="619">
        <f>E11+E17+E39+E48+E62+E69+E75</f>
        <v>0</v>
      </c>
      <c r="F77" s="619">
        <f>F11+F17+F39+F48+F62+F69+F75</f>
        <v>0</v>
      </c>
      <c r="G77" s="511"/>
      <c r="H77" s="618"/>
    </row>
    <row r="78" spans="1:8" ht="13.5" thickBot="1">
      <c r="A78" s="535"/>
      <c r="B78" s="536"/>
      <c r="C78" s="536"/>
      <c r="D78" s="620"/>
      <c r="E78" s="620"/>
      <c r="F78" s="620"/>
      <c r="G78" s="536"/>
      <c r="H78" s="621"/>
    </row>
    <row r="79" spans="1:8" ht="12.75">
      <c r="A79" s="363"/>
      <c r="B79" s="508"/>
      <c r="C79" s="508"/>
      <c r="D79" s="508"/>
      <c r="E79" s="596"/>
      <c r="F79" s="364"/>
      <c r="G79" s="508"/>
      <c r="H79" s="597"/>
    </row>
    <row r="80" spans="1:8" ht="12.75">
      <c r="A80" s="367"/>
      <c r="B80" s="881" t="s">
        <v>325</v>
      </c>
      <c r="C80" s="882"/>
      <c r="D80" s="481"/>
      <c r="E80" s="598"/>
      <c r="F80" s="368"/>
      <c r="G80" s="511"/>
      <c r="H80" s="463"/>
    </row>
    <row r="81" spans="1:8" ht="12.75">
      <c r="A81" s="367"/>
      <c r="B81" s="511"/>
      <c r="C81" s="511"/>
      <c r="D81" s="511"/>
      <c r="E81" s="598"/>
      <c r="F81" s="368"/>
      <c r="G81" s="511"/>
      <c r="H81" s="463"/>
    </row>
    <row r="82" spans="1:8" ht="12.75">
      <c r="A82" s="367"/>
      <c r="B82" s="622" t="s">
        <v>4</v>
      </c>
      <c r="C82" s="519" t="s">
        <v>5</v>
      </c>
      <c r="D82" s="544" t="s">
        <v>217</v>
      </c>
      <c r="E82" s="544" t="s">
        <v>218</v>
      </c>
      <c r="F82" s="544" t="s">
        <v>219</v>
      </c>
      <c r="G82" s="511"/>
      <c r="H82" s="463"/>
    </row>
    <row r="83" spans="1:8" ht="12.75">
      <c r="A83" s="367"/>
      <c r="B83" s="396" t="s">
        <v>28</v>
      </c>
      <c r="C83" s="396" t="s">
        <v>326</v>
      </c>
      <c r="D83" s="623"/>
      <c r="E83" s="623"/>
      <c r="F83" s="623"/>
      <c r="G83" s="511"/>
      <c r="H83" s="463"/>
    </row>
    <row r="84" spans="1:8" ht="12.75">
      <c r="A84" s="367"/>
      <c r="B84" s="399" t="s">
        <v>12</v>
      </c>
      <c r="C84" s="168" t="s">
        <v>327</v>
      </c>
      <c r="D84" s="641"/>
      <c r="E84" s="641"/>
      <c r="F84" s="611">
        <f aca="true" t="shared" si="3" ref="F84:F90">D84+E84</f>
        <v>0</v>
      </c>
      <c r="G84" s="511"/>
      <c r="H84" s="463"/>
    </row>
    <row r="85" spans="1:8" ht="12.75">
      <c r="A85" s="367"/>
      <c r="B85" s="399" t="s">
        <v>14</v>
      </c>
      <c r="C85" s="169" t="s">
        <v>328</v>
      </c>
      <c r="D85" s="641"/>
      <c r="E85" s="641"/>
      <c r="F85" s="611">
        <f t="shared" si="3"/>
        <v>0</v>
      </c>
      <c r="G85" s="511"/>
      <c r="H85" s="463"/>
    </row>
    <row r="86" spans="1:8" ht="12.75">
      <c r="A86" s="367"/>
      <c r="B86" s="399" t="s">
        <v>16</v>
      </c>
      <c r="C86" s="169" t="s">
        <v>329</v>
      </c>
      <c r="D86" s="641"/>
      <c r="E86" s="641"/>
      <c r="F86" s="611">
        <f t="shared" si="3"/>
        <v>0</v>
      </c>
      <c r="G86" s="511"/>
      <c r="H86" s="463"/>
    </row>
    <row r="87" spans="1:8" ht="12.75">
      <c r="A87" s="367"/>
      <c r="B87" s="399" t="s">
        <v>18</v>
      </c>
      <c r="C87" s="169" t="s">
        <v>330</v>
      </c>
      <c r="D87" s="641"/>
      <c r="E87" s="641"/>
      <c r="F87" s="611">
        <f t="shared" si="3"/>
        <v>0</v>
      </c>
      <c r="G87" s="511"/>
      <c r="H87" s="463"/>
    </row>
    <row r="88" spans="1:8" ht="12.75">
      <c r="A88" s="367"/>
      <c r="B88" s="399" t="s">
        <v>20</v>
      </c>
      <c r="C88" s="169" t="s">
        <v>331</v>
      </c>
      <c r="D88" s="641"/>
      <c r="E88" s="641"/>
      <c r="F88" s="611">
        <f t="shared" si="3"/>
        <v>0</v>
      </c>
      <c r="G88" s="511"/>
      <c r="H88" s="463"/>
    </row>
    <row r="89" spans="1:8" ht="12.75">
      <c r="A89" s="367"/>
      <c r="B89" s="399" t="s">
        <v>22</v>
      </c>
      <c r="C89" s="169" t="s">
        <v>332</v>
      </c>
      <c r="D89" s="641"/>
      <c r="E89" s="641"/>
      <c r="F89" s="611">
        <f t="shared" si="3"/>
        <v>0</v>
      </c>
      <c r="G89" s="511"/>
      <c r="H89" s="463"/>
    </row>
    <row r="90" spans="1:8" ht="13.5" thickBot="1">
      <c r="A90" s="367"/>
      <c r="B90" s="399" t="s">
        <v>24</v>
      </c>
      <c r="C90" s="169" t="s">
        <v>333</v>
      </c>
      <c r="D90" s="641"/>
      <c r="E90" s="641"/>
      <c r="F90" s="611">
        <f t="shared" si="3"/>
        <v>0</v>
      </c>
      <c r="G90" s="511"/>
      <c r="H90" s="463"/>
    </row>
    <row r="91" spans="1:8" ht="13.5" thickBot="1">
      <c r="A91" s="612"/>
      <c r="B91" s="613"/>
      <c r="C91" s="613" t="s">
        <v>225</v>
      </c>
      <c r="D91" s="614">
        <f>SUM(D84:D90)</f>
        <v>0</v>
      </c>
      <c r="E91" s="614">
        <f>SUM(E84:E90)</f>
        <v>0</v>
      </c>
      <c r="F91" s="614">
        <f>SUM(F84:F90)</f>
        <v>0</v>
      </c>
      <c r="G91" s="511"/>
      <c r="H91" s="463"/>
    </row>
    <row r="92" spans="1:8" ht="12.75">
      <c r="A92" s="367"/>
      <c r="B92" s="396" t="s">
        <v>30</v>
      </c>
      <c r="C92" s="396" t="s">
        <v>334</v>
      </c>
      <c r="D92" s="623"/>
      <c r="E92" s="623"/>
      <c r="F92" s="623"/>
      <c r="G92" s="511"/>
      <c r="H92" s="463"/>
    </row>
    <row r="93" spans="1:8" ht="12.75">
      <c r="A93" s="367"/>
      <c r="B93" s="399" t="s">
        <v>128</v>
      </c>
      <c r="C93" s="399" t="s">
        <v>335</v>
      </c>
      <c r="D93" s="641"/>
      <c r="E93" s="641"/>
      <c r="F93" s="611">
        <f>D93+E93</f>
        <v>0</v>
      </c>
      <c r="G93" s="511"/>
      <c r="H93" s="463"/>
    </row>
    <row r="94" spans="1:8" ht="12.75">
      <c r="A94" s="367"/>
      <c r="B94" s="399" t="s">
        <v>129</v>
      </c>
      <c r="C94" s="399" t="s">
        <v>336</v>
      </c>
      <c r="D94" s="641"/>
      <c r="E94" s="641"/>
      <c r="F94" s="611">
        <f>D94+E94</f>
        <v>0</v>
      </c>
      <c r="G94" s="511"/>
      <c r="H94" s="463"/>
    </row>
    <row r="95" spans="1:8" ht="13.5" thickBot="1">
      <c r="A95" s="367"/>
      <c r="B95" s="399" t="s">
        <v>130</v>
      </c>
      <c r="C95" s="399" t="s">
        <v>337</v>
      </c>
      <c r="D95" s="641"/>
      <c r="E95" s="641"/>
      <c r="F95" s="611">
        <f>D95+E95</f>
        <v>0</v>
      </c>
      <c r="G95" s="511"/>
      <c r="H95" s="463"/>
    </row>
    <row r="96" spans="1:8" ht="13.5" thickBot="1">
      <c r="A96" s="367"/>
      <c r="B96" s="613"/>
      <c r="C96" s="613" t="s">
        <v>225</v>
      </c>
      <c r="D96" s="614">
        <f>SUM(D93:D95)</f>
        <v>0</v>
      </c>
      <c r="E96" s="614">
        <f>SUM(E93:E95)</f>
        <v>0</v>
      </c>
      <c r="F96" s="614">
        <f>SUM(F93:F95)</f>
        <v>0</v>
      </c>
      <c r="G96" s="511"/>
      <c r="H96" s="463"/>
    </row>
    <row r="97" spans="1:8" ht="12.75">
      <c r="A97" s="367"/>
      <c r="B97" s="396" t="s">
        <v>32</v>
      </c>
      <c r="C97" s="396" t="s">
        <v>338</v>
      </c>
      <c r="D97" s="623"/>
      <c r="E97" s="623"/>
      <c r="F97" s="623"/>
      <c r="G97" s="511"/>
      <c r="H97" s="463"/>
    </row>
    <row r="98" spans="1:8" ht="12.75">
      <c r="A98" s="367"/>
      <c r="B98" s="399" t="s">
        <v>66</v>
      </c>
      <c r="C98" s="399" t="s">
        <v>339</v>
      </c>
      <c r="D98" s="641"/>
      <c r="E98" s="641"/>
      <c r="F98" s="611">
        <f aca="true" t="shared" si="4" ref="F98:F106">D98+E98</f>
        <v>0</v>
      </c>
      <c r="G98" s="511"/>
      <c r="H98" s="463"/>
    </row>
    <row r="99" spans="1:8" ht="12.75">
      <c r="A99" s="367"/>
      <c r="B99" s="399" t="s">
        <v>73</v>
      </c>
      <c r="C99" s="399" t="s">
        <v>340</v>
      </c>
      <c r="D99" s="641"/>
      <c r="E99" s="641"/>
      <c r="F99" s="611">
        <f t="shared" si="4"/>
        <v>0</v>
      </c>
      <c r="G99" s="511"/>
      <c r="H99" s="463"/>
    </row>
    <row r="100" spans="1:8" ht="12.75">
      <c r="A100" s="367"/>
      <c r="B100" s="399" t="s">
        <v>136</v>
      </c>
      <c r="C100" s="399" t="s">
        <v>341</v>
      </c>
      <c r="D100" s="641"/>
      <c r="E100" s="641"/>
      <c r="F100" s="611">
        <f t="shared" si="4"/>
        <v>0</v>
      </c>
      <c r="G100" s="511"/>
      <c r="H100" s="463"/>
    </row>
    <row r="101" spans="1:8" ht="12.75">
      <c r="A101" s="367"/>
      <c r="B101" s="399" t="s">
        <v>137</v>
      </c>
      <c r="C101" s="399" t="s">
        <v>342</v>
      </c>
      <c r="D101" s="641"/>
      <c r="E101" s="641"/>
      <c r="F101" s="611">
        <f t="shared" si="4"/>
        <v>0</v>
      </c>
      <c r="G101" s="511"/>
      <c r="H101" s="463"/>
    </row>
    <row r="102" spans="1:8" ht="12.75">
      <c r="A102" s="367"/>
      <c r="B102" s="399" t="s">
        <v>139</v>
      </c>
      <c r="C102" s="399" t="s">
        <v>343</v>
      </c>
      <c r="D102" s="641"/>
      <c r="E102" s="641"/>
      <c r="F102" s="611">
        <f t="shared" si="4"/>
        <v>0</v>
      </c>
      <c r="G102" s="511"/>
      <c r="H102" s="463"/>
    </row>
    <row r="103" spans="1:8" ht="12.75">
      <c r="A103" s="367"/>
      <c r="B103" s="399" t="s">
        <v>140</v>
      </c>
      <c r="C103" s="399" t="s">
        <v>306</v>
      </c>
      <c r="D103" s="641"/>
      <c r="E103" s="641"/>
      <c r="F103" s="611">
        <f t="shared" si="4"/>
        <v>0</v>
      </c>
      <c r="G103" s="511"/>
      <c r="H103" s="463"/>
    </row>
    <row r="104" spans="1:8" ht="12.75">
      <c r="A104" s="367"/>
      <c r="B104" s="399" t="s">
        <v>141</v>
      </c>
      <c r="C104" s="399" t="s">
        <v>344</v>
      </c>
      <c r="D104" s="641"/>
      <c r="E104" s="641"/>
      <c r="F104" s="611">
        <f t="shared" si="4"/>
        <v>0</v>
      </c>
      <c r="G104" s="511"/>
      <c r="H104" s="463"/>
    </row>
    <row r="105" spans="1:8" ht="12.75">
      <c r="A105" s="367"/>
      <c r="B105" s="399" t="s">
        <v>345</v>
      </c>
      <c r="C105" s="399" t="s">
        <v>346</v>
      </c>
      <c r="D105" s="641"/>
      <c r="E105" s="641"/>
      <c r="F105" s="611">
        <f t="shared" si="4"/>
        <v>0</v>
      </c>
      <c r="G105" s="511"/>
      <c r="H105" s="463"/>
    </row>
    <row r="106" spans="1:8" ht="13.5" thickBot="1">
      <c r="A106" s="367"/>
      <c r="B106" s="399" t="s">
        <v>347</v>
      </c>
      <c r="C106" s="399" t="s">
        <v>348</v>
      </c>
      <c r="D106" s="641"/>
      <c r="E106" s="641"/>
      <c r="F106" s="611">
        <f t="shared" si="4"/>
        <v>0</v>
      </c>
      <c r="G106" s="511"/>
      <c r="H106" s="463"/>
    </row>
    <row r="107" spans="1:8" ht="13.5" thickBot="1">
      <c r="A107" s="367"/>
      <c r="B107" s="613"/>
      <c r="C107" s="613" t="s">
        <v>225</v>
      </c>
      <c r="D107" s="614">
        <f>SUM(D98:D106)</f>
        <v>0</v>
      </c>
      <c r="E107" s="614">
        <f>SUM(E98:E106)</f>
        <v>0</v>
      </c>
      <c r="F107" s="614">
        <f>SUM(F98:F106)</f>
        <v>0</v>
      </c>
      <c r="G107" s="511"/>
      <c r="H107" s="463"/>
    </row>
    <row r="108" spans="1:8" ht="12.75">
      <c r="A108" s="367"/>
      <c r="B108" s="396" t="s">
        <v>34</v>
      </c>
      <c r="C108" s="396" t="s">
        <v>349</v>
      </c>
      <c r="D108" s="623"/>
      <c r="E108" s="623"/>
      <c r="F108" s="623"/>
      <c r="G108" s="511"/>
      <c r="H108" s="463"/>
    </row>
    <row r="109" spans="1:8" ht="13.5" thickBot="1">
      <c r="A109" s="367"/>
      <c r="B109" s="399" t="s">
        <v>145</v>
      </c>
      <c r="C109" s="399" t="s">
        <v>741</v>
      </c>
      <c r="D109" s="641"/>
      <c r="E109" s="641"/>
      <c r="F109" s="611">
        <f>D109+E109</f>
        <v>0</v>
      </c>
      <c r="G109" s="511"/>
      <c r="H109" s="463"/>
    </row>
    <row r="110" spans="1:8" ht="13.5" thickBot="1">
      <c r="A110" s="367"/>
      <c r="B110" s="613"/>
      <c r="C110" s="613" t="s">
        <v>225</v>
      </c>
      <c r="D110" s="619">
        <f>D109</f>
        <v>0</v>
      </c>
      <c r="E110" s="619">
        <f>E109</f>
        <v>0</v>
      </c>
      <c r="F110" s="619">
        <f>F109</f>
        <v>0</v>
      </c>
      <c r="G110" s="511"/>
      <c r="H110" s="463"/>
    </row>
    <row r="111" spans="1:8" ht="13.5" thickBot="1">
      <c r="A111" s="367"/>
      <c r="B111" s="613"/>
      <c r="C111" s="481"/>
      <c r="D111" s="481"/>
      <c r="E111" s="598"/>
      <c r="F111" s="368"/>
      <c r="G111" s="511"/>
      <c r="H111" s="463"/>
    </row>
    <row r="112" spans="1:8" ht="13.5" thickBot="1">
      <c r="A112" s="367"/>
      <c r="B112" s="613"/>
      <c r="C112" s="481" t="s">
        <v>350</v>
      </c>
      <c r="D112" s="619">
        <f>D91+D96+D107+D110</f>
        <v>0</v>
      </c>
      <c r="E112" s="619">
        <f>E91+E96+E107+E110</f>
        <v>0</v>
      </c>
      <c r="F112" s="619">
        <f>F91+F96+F107+F110</f>
        <v>0</v>
      </c>
      <c r="G112" s="511"/>
      <c r="H112" s="463"/>
    </row>
    <row r="113" spans="1:8" ht="13.5" thickBot="1">
      <c r="A113" s="408"/>
      <c r="B113" s="536"/>
      <c r="C113" s="536"/>
      <c r="D113" s="536"/>
      <c r="E113" s="620"/>
      <c r="F113" s="411"/>
      <c r="G113" s="536"/>
      <c r="H113" s="621"/>
    </row>
    <row r="114" spans="1:8" ht="12.75">
      <c r="A114" s="507"/>
      <c r="B114" s="508"/>
      <c r="C114" s="508"/>
      <c r="D114" s="508"/>
      <c r="E114" s="624"/>
      <c r="F114" s="624"/>
      <c r="G114" s="624"/>
      <c r="H114" s="618"/>
    </row>
    <row r="115" spans="1:8" ht="12.75">
      <c r="A115" s="601"/>
      <c r="B115" s="881" t="s">
        <v>351</v>
      </c>
      <c r="C115" s="882"/>
      <c r="D115" s="481"/>
      <c r="E115" s="511"/>
      <c r="F115" s="511"/>
      <c r="G115" s="511"/>
      <c r="H115" s="618"/>
    </row>
    <row r="116" spans="1:8" ht="12.75">
      <c r="A116" s="513"/>
      <c r="B116" s="511"/>
      <c r="C116" s="511"/>
      <c r="D116" s="511"/>
      <c r="E116" s="625"/>
      <c r="F116" s="625"/>
      <c r="G116" s="625"/>
      <c r="H116" s="618"/>
    </row>
    <row r="117" spans="1:8" ht="25.5" customHeight="1">
      <c r="A117" s="612"/>
      <c r="B117" s="519" t="s">
        <v>4</v>
      </c>
      <c r="C117" s="519" t="s">
        <v>5</v>
      </c>
      <c r="D117" s="544" t="s">
        <v>217</v>
      </c>
      <c r="E117" s="544" t="s">
        <v>218</v>
      </c>
      <c r="F117" s="545" t="s">
        <v>219</v>
      </c>
      <c r="G117" s="546"/>
      <c r="H117" s="618"/>
    </row>
    <row r="118" spans="1:8" ht="12.75">
      <c r="A118" s="601"/>
      <c r="B118" s="396" t="s">
        <v>28</v>
      </c>
      <c r="C118" s="396" t="s">
        <v>352</v>
      </c>
      <c r="D118" s="426"/>
      <c r="E118" s="426"/>
      <c r="F118" s="427"/>
      <c r="G118" s="625"/>
      <c r="H118" s="618"/>
    </row>
    <row r="119" spans="1:8" ht="12.75">
      <c r="A119" s="513"/>
      <c r="B119" s="399" t="s">
        <v>12</v>
      </c>
      <c r="C119" s="399" t="s">
        <v>353</v>
      </c>
      <c r="D119" s="641"/>
      <c r="E119" s="641"/>
      <c r="F119" s="611">
        <f aca="true" t="shared" si="5" ref="F119:F129">D119+E119</f>
        <v>0</v>
      </c>
      <c r="G119" s="625"/>
      <c r="H119" s="618"/>
    </row>
    <row r="120" spans="1:8" ht="12.75">
      <c r="A120" s="513"/>
      <c r="B120" s="399" t="s">
        <v>14</v>
      </c>
      <c r="C120" s="399" t="s">
        <v>354</v>
      </c>
      <c r="D120" s="641"/>
      <c r="E120" s="641"/>
      <c r="F120" s="611">
        <f t="shared" si="5"/>
        <v>0</v>
      </c>
      <c r="G120" s="625"/>
      <c r="H120" s="618"/>
    </row>
    <row r="121" spans="1:8" ht="12.75">
      <c r="A121" s="513"/>
      <c r="B121" s="399" t="s">
        <v>16</v>
      </c>
      <c r="C121" s="399" t="s">
        <v>355</v>
      </c>
      <c r="D121" s="641"/>
      <c r="E121" s="641"/>
      <c r="F121" s="611">
        <f t="shared" si="5"/>
        <v>0</v>
      </c>
      <c r="G121" s="625"/>
      <c r="H121" s="618"/>
    </row>
    <row r="122" spans="1:8" ht="12.75">
      <c r="A122" s="513"/>
      <c r="B122" s="399" t="s">
        <v>18</v>
      </c>
      <c r="C122" s="399" t="s">
        <v>356</v>
      </c>
      <c r="D122" s="641"/>
      <c r="E122" s="641"/>
      <c r="F122" s="611">
        <f t="shared" si="5"/>
        <v>0</v>
      </c>
      <c r="G122" s="625"/>
      <c r="H122" s="618"/>
    </row>
    <row r="123" spans="1:8" ht="12.75">
      <c r="A123" s="513"/>
      <c r="B123" s="399" t="s">
        <v>20</v>
      </c>
      <c r="C123" s="399" t="s">
        <v>357</v>
      </c>
      <c r="D123" s="641"/>
      <c r="E123" s="641"/>
      <c r="F123" s="611">
        <f t="shared" si="5"/>
        <v>0</v>
      </c>
      <c r="G123" s="625"/>
      <c r="H123" s="618"/>
    </row>
    <row r="124" spans="1:8" ht="12.75">
      <c r="A124" s="513"/>
      <c r="B124" s="399" t="s">
        <v>22</v>
      </c>
      <c r="C124" s="399" t="s">
        <v>358</v>
      </c>
      <c r="D124" s="641"/>
      <c r="E124" s="641"/>
      <c r="F124" s="611">
        <f t="shared" si="5"/>
        <v>0</v>
      </c>
      <c r="G124" s="625"/>
      <c r="H124" s="618"/>
    </row>
    <row r="125" spans="1:8" ht="12.75">
      <c r="A125" s="513"/>
      <c r="B125" s="399" t="s">
        <v>24</v>
      </c>
      <c r="C125" s="399" t="s">
        <v>359</v>
      </c>
      <c r="D125" s="641"/>
      <c r="E125" s="641"/>
      <c r="F125" s="611">
        <f t="shared" si="5"/>
        <v>0</v>
      </c>
      <c r="G125" s="625"/>
      <c r="H125" s="618"/>
    </row>
    <row r="126" spans="1:8" ht="12.75">
      <c r="A126" s="513"/>
      <c r="B126" s="399" t="s">
        <v>26</v>
      </c>
      <c r="C126" s="399" t="s">
        <v>360</v>
      </c>
      <c r="D126" s="641"/>
      <c r="E126" s="641"/>
      <c r="F126" s="611">
        <f t="shared" si="5"/>
        <v>0</v>
      </c>
      <c r="G126" s="625"/>
      <c r="H126" s="618"/>
    </row>
    <row r="127" spans="1:8" ht="12.75">
      <c r="A127" s="513"/>
      <c r="B127" s="399" t="s">
        <v>361</v>
      </c>
      <c r="C127" s="608" t="s">
        <v>362</v>
      </c>
      <c r="D127" s="641"/>
      <c r="E127" s="641"/>
      <c r="F127" s="611">
        <f t="shared" si="5"/>
        <v>0</v>
      </c>
      <c r="G127" s="625"/>
      <c r="H127" s="618"/>
    </row>
    <row r="128" spans="1:8" ht="12.75">
      <c r="A128" s="513"/>
      <c r="B128" s="399" t="s">
        <v>363</v>
      </c>
      <c r="C128" s="399" t="s">
        <v>364</v>
      </c>
      <c r="D128" s="641"/>
      <c r="E128" s="641"/>
      <c r="F128" s="611">
        <f t="shared" si="5"/>
        <v>0</v>
      </c>
      <c r="G128" s="625"/>
      <c r="H128" s="618"/>
    </row>
    <row r="129" spans="1:8" ht="13.5" thickBot="1">
      <c r="A129" s="513"/>
      <c r="B129" s="399" t="s">
        <v>365</v>
      </c>
      <c r="C129" s="399" t="s">
        <v>366</v>
      </c>
      <c r="D129" s="641"/>
      <c r="E129" s="641"/>
      <c r="F129" s="611">
        <f t="shared" si="5"/>
        <v>0</v>
      </c>
      <c r="G129" s="625"/>
      <c r="H129" s="618"/>
    </row>
    <row r="130" spans="1:8" ht="13.5" thickBot="1">
      <c r="A130" s="612"/>
      <c r="B130" s="613"/>
      <c r="C130" s="613" t="s">
        <v>225</v>
      </c>
      <c r="D130" s="626">
        <f>SUM(D119:D129)</f>
        <v>0</v>
      </c>
      <c r="E130" s="626">
        <f>SUM(E119:E129)</f>
        <v>0</v>
      </c>
      <c r="F130" s="626">
        <f>SUM(F119:F129)</f>
        <v>0</v>
      </c>
      <c r="G130" s="627"/>
      <c r="H130" s="628"/>
    </row>
    <row r="131" spans="1:8" ht="12.75">
      <c r="A131" s="601"/>
      <c r="B131" s="396" t="s">
        <v>30</v>
      </c>
      <c r="C131" s="396" t="s">
        <v>367</v>
      </c>
      <c r="D131" s="426"/>
      <c r="E131" s="426"/>
      <c r="F131" s="629"/>
      <c r="G131" s="625"/>
      <c r="H131" s="618"/>
    </row>
    <row r="132" spans="1:8" ht="12.75">
      <c r="A132" s="513"/>
      <c r="B132" s="399" t="s">
        <v>128</v>
      </c>
      <c r="C132" s="399" t="s">
        <v>368</v>
      </c>
      <c r="D132" s="641"/>
      <c r="E132" s="641"/>
      <c r="F132" s="611">
        <f>D132+E132</f>
        <v>0</v>
      </c>
      <c r="G132" s="625"/>
      <c r="H132" s="618"/>
    </row>
    <row r="133" spans="1:8" ht="12.75">
      <c r="A133" s="513"/>
      <c r="B133" s="399" t="s">
        <v>129</v>
      </c>
      <c r="C133" s="399" t="s">
        <v>369</v>
      </c>
      <c r="D133" s="641"/>
      <c r="E133" s="641"/>
      <c r="F133" s="611">
        <f>D133+E133</f>
        <v>0</v>
      </c>
      <c r="G133" s="625"/>
      <c r="H133" s="618"/>
    </row>
    <row r="134" spans="1:8" ht="12.75">
      <c r="A134" s="513"/>
      <c r="B134" s="399" t="s">
        <v>130</v>
      </c>
      <c r="C134" s="399" t="s">
        <v>370</v>
      </c>
      <c r="D134" s="641"/>
      <c r="E134" s="641"/>
      <c r="F134" s="611">
        <f>D134+E134</f>
        <v>0</v>
      </c>
      <c r="G134" s="625"/>
      <c r="H134" s="618"/>
    </row>
    <row r="135" spans="1:8" ht="12.75">
      <c r="A135" s="513"/>
      <c r="B135" s="399" t="s">
        <v>131</v>
      </c>
      <c r="C135" s="399" t="s">
        <v>371</v>
      </c>
      <c r="D135" s="641"/>
      <c r="E135" s="641"/>
      <c r="F135" s="611">
        <f>D135+E135</f>
        <v>0</v>
      </c>
      <c r="G135" s="625"/>
      <c r="H135" s="618"/>
    </row>
    <row r="136" spans="1:8" ht="13.5" thickBot="1">
      <c r="A136" s="513"/>
      <c r="B136" s="399" t="s">
        <v>132</v>
      </c>
      <c r="C136" s="399" t="s">
        <v>372</v>
      </c>
      <c r="D136" s="641"/>
      <c r="E136" s="641"/>
      <c r="F136" s="611">
        <f>D136+E136</f>
        <v>0</v>
      </c>
      <c r="G136" s="625"/>
      <c r="H136" s="618"/>
    </row>
    <row r="137" spans="1:8" ht="13.5" thickBot="1">
      <c r="A137" s="612"/>
      <c r="B137" s="613"/>
      <c r="C137" s="613" t="s">
        <v>225</v>
      </c>
      <c r="D137" s="626">
        <f>SUM(D132:D136)</f>
        <v>0</v>
      </c>
      <c r="E137" s="626">
        <f>SUM(E132:E136)</f>
        <v>0</v>
      </c>
      <c r="F137" s="626">
        <f>SUM(F132:F136)</f>
        <v>0</v>
      </c>
      <c r="G137" s="627"/>
      <c r="H137" s="618"/>
    </row>
    <row r="138" spans="1:8" ht="12.75">
      <c r="A138" s="601"/>
      <c r="B138" s="396" t="s">
        <v>32</v>
      </c>
      <c r="C138" s="396" t="s">
        <v>373</v>
      </c>
      <c r="D138" s="630"/>
      <c r="E138" s="630"/>
      <c r="F138" s="629"/>
      <c r="G138" s="625"/>
      <c r="H138" s="618"/>
    </row>
    <row r="139" spans="1:8" ht="13.5" thickBot="1">
      <c r="A139" s="513"/>
      <c r="B139" s="399" t="s">
        <v>66</v>
      </c>
      <c r="C139" s="399" t="s">
        <v>373</v>
      </c>
      <c r="D139" s="641"/>
      <c r="E139" s="641"/>
      <c r="F139" s="611">
        <f>D139+E139</f>
        <v>0</v>
      </c>
      <c r="G139" s="625"/>
      <c r="H139" s="618"/>
    </row>
    <row r="140" spans="1:8" ht="13.5" thickBot="1">
      <c r="A140" s="612"/>
      <c r="B140" s="613"/>
      <c r="C140" s="613" t="s">
        <v>225</v>
      </c>
      <c r="D140" s="626">
        <f>D139</f>
        <v>0</v>
      </c>
      <c r="E140" s="631">
        <f>E139</f>
        <v>0</v>
      </c>
      <c r="F140" s="626">
        <f>F139</f>
        <v>0</v>
      </c>
      <c r="G140" s="627"/>
      <c r="H140" s="618"/>
    </row>
    <row r="141" spans="1:8" ht="13.5" thickBot="1">
      <c r="A141" s="601"/>
      <c r="B141" s="481"/>
      <c r="C141" s="481"/>
      <c r="D141" s="625"/>
      <c r="E141" s="625"/>
      <c r="F141" s="625"/>
      <c r="G141" s="625"/>
      <c r="H141" s="618"/>
    </row>
    <row r="142" spans="1:8" ht="13.5" thickBot="1">
      <c r="A142" s="612"/>
      <c r="B142" s="613"/>
      <c r="C142" s="481" t="s">
        <v>374</v>
      </c>
      <c r="D142" s="632">
        <f>D130+D137+D140</f>
        <v>0</v>
      </c>
      <c r="E142" s="632">
        <f>E130+E137+E140</f>
        <v>0</v>
      </c>
      <c r="F142" s="632">
        <f>F130+F137+F140</f>
        <v>0</v>
      </c>
      <c r="G142" s="627"/>
      <c r="H142" s="618"/>
    </row>
    <row r="143" spans="1:8" ht="13.5" thickBot="1">
      <c r="A143" s="535"/>
      <c r="B143" s="536"/>
      <c r="C143" s="536"/>
      <c r="D143" s="536"/>
      <c r="E143" s="633"/>
      <c r="F143" s="633"/>
      <c r="G143" s="633"/>
      <c r="H143" s="634"/>
    </row>
    <row r="144" spans="1:8" ht="12.75">
      <c r="A144" s="851"/>
      <c r="B144" s="852"/>
      <c r="C144" s="851"/>
      <c r="D144" s="853"/>
      <c r="E144" s="853"/>
      <c r="F144" s="853"/>
      <c r="G144" s="851"/>
      <c r="H144" s="854"/>
    </row>
    <row r="145" spans="7:8" ht="12.75" hidden="1">
      <c r="G145" s="638"/>
      <c r="H145" s="464"/>
    </row>
    <row r="146" spans="7:8" ht="12.75" hidden="1">
      <c r="G146" s="638"/>
      <c r="H146" s="464"/>
    </row>
    <row r="147" spans="7:8" ht="12.75" hidden="1">
      <c r="G147" s="638"/>
      <c r="H147" s="464"/>
    </row>
    <row r="148" spans="7:8" ht="12.75" hidden="1">
      <c r="G148" s="638"/>
      <c r="H148" s="464"/>
    </row>
    <row r="149" spans="7:8" ht="12.75" hidden="1">
      <c r="G149" s="638"/>
      <c r="H149" s="464"/>
    </row>
    <row r="150" spans="7:8" ht="12.75" hidden="1">
      <c r="G150" s="638"/>
      <c r="H150" s="464"/>
    </row>
    <row r="151" spans="7:8" ht="12.75" hidden="1">
      <c r="G151" s="638"/>
      <c r="H151" s="464"/>
    </row>
    <row r="152" spans="7:8" ht="12.75" hidden="1">
      <c r="G152" s="638"/>
      <c r="H152" s="464"/>
    </row>
    <row r="153" spans="7:8" ht="12.75" hidden="1">
      <c r="G153" s="638"/>
      <c r="H153" s="464"/>
    </row>
    <row r="154" spans="7:8" ht="12.75" hidden="1">
      <c r="G154" s="638"/>
      <c r="H154" s="464"/>
    </row>
    <row r="155" spans="7:8" ht="12.75" hidden="1">
      <c r="G155" s="638"/>
      <c r="H155" s="464"/>
    </row>
    <row r="156" spans="7:8" ht="12.75" hidden="1">
      <c r="G156" s="638"/>
      <c r="H156" s="464"/>
    </row>
    <row r="157" spans="7:8" ht="12.75" hidden="1">
      <c r="G157" s="638"/>
      <c r="H157" s="464"/>
    </row>
    <row r="158" spans="7:8" ht="12.75" hidden="1">
      <c r="G158" s="638"/>
      <c r="H158" s="464"/>
    </row>
    <row r="159" spans="7:8" ht="12.75" hidden="1">
      <c r="G159" s="638"/>
      <c r="H159" s="464"/>
    </row>
    <row r="160" spans="7:8" ht="12.75" hidden="1">
      <c r="G160" s="638"/>
      <c r="H160" s="464"/>
    </row>
    <row r="161" spans="7:8" ht="12.75" hidden="1">
      <c r="G161" s="638"/>
      <c r="H161" s="464"/>
    </row>
    <row r="162" spans="7:8" ht="12.75" hidden="1">
      <c r="G162" s="638"/>
      <c r="H162" s="464"/>
    </row>
    <row r="163" spans="7:8" ht="12.75" hidden="1">
      <c r="G163" s="638"/>
      <c r="H163" s="464"/>
    </row>
    <row r="164" spans="7:8" ht="12.75" hidden="1">
      <c r="G164" s="638"/>
      <c r="H164" s="464"/>
    </row>
    <row r="165" spans="7:8" ht="12.75" hidden="1">
      <c r="G165" s="638"/>
      <c r="H165" s="464"/>
    </row>
    <row r="166" spans="7:8" ht="12.75" hidden="1">
      <c r="G166" s="638"/>
      <c r="H166" s="464"/>
    </row>
    <row r="167" spans="7:8" ht="12.75" hidden="1">
      <c r="G167" s="638"/>
      <c r="H167" s="464"/>
    </row>
    <row r="168" spans="7:8" ht="12.75" hidden="1">
      <c r="G168" s="638"/>
      <c r="H168" s="464"/>
    </row>
    <row r="169" spans="7:8" ht="12.75" hidden="1">
      <c r="G169" s="638"/>
      <c r="H169" s="464"/>
    </row>
    <row r="170" spans="7:8" ht="12.75" hidden="1">
      <c r="G170" s="638"/>
      <c r="H170" s="464"/>
    </row>
    <row r="171" spans="7:8" ht="12.75" hidden="1">
      <c r="G171" s="638"/>
      <c r="H171" s="464"/>
    </row>
    <row r="172" spans="7:8" ht="12.75" hidden="1">
      <c r="G172" s="638"/>
      <c r="H172" s="464"/>
    </row>
    <row r="173" spans="7:8" ht="12.75" hidden="1">
      <c r="G173" s="638"/>
      <c r="H173" s="464"/>
    </row>
    <row r="174" spans="7:8" ht="12.75" hidden="1">
      <c r="G174" s="638"/>
      <c r="H174" s="464"/>
    </row>
    <row r="175" spans="7:8" ht="12.75" hidden="1">
      <c r="G175" s="638"/>
      <c r="H175" s="464"/>
    </row>
    <row r="176" spans="7:8" ht="12.75" hidden="1">
      <c r="G176" s="638"/>
      <c r="H176" s="464"/>
    </row>
    <row r="177" spans="7:8" ht="12.75" hidden="1">
      <c r="G177" s="638"/>
      <c r="H177" s="464"/>
    </row>
    <row r="178" spans="7:8" ht="12.75" hidden="1">
      <c r="G178" s="638"/>
      <c r="H178" s="464"/>
    </row>
    <row r="179" spans="7:8" ht="12.75" hidden="1">
      <c r="G179" s="638"/>
      <c r="H179" s="464"/>
    </row>
    <row r="180" spans="7:8" ht="12.75" hidden="1">
      <c r="G180" s="638"/>
      <c r="H180" s="464"/>
    </row>
    <row r="181" spans="7:8" ht="12.75" hidden="1">
      <c r="G181" s="638"/>
      <c r="H181" s="464"/>
    </row>
    <row r="182" spans="7:8" ht="12.75" hidden="1">
      <c r="G182" s="638"/>
      <c r="H182" s="464"/>
    </row>
    <row r="183" spans="7:8" ht="12.75" hidden="1">
      <c r="G183" s="638"/>
      <c r="H183" s="464"/>
    </row>
    <row r="184" spans="7:8" ht="12.75" hidden="1">
      <c r="G184" s="638"/>
      <c r="H184" s="464"/>
    </row>
    <row r="185" spans="7:8" ht="12.75" hidden="1">
      <c r="G185" s="638"/>
      <c r="H185" s="464"/>
    </row>
    <row r="186" spans="7:8" ht="8.25" customHeight="1" hidden="1">
      <c r="G186" s="638"/>
      <c r="H186" s="464"/>
    </row>
    <row r="187" spans="1:8" ht="12.75" hidden="1">
      <c r="A187" s="851"/>
      <c r="B187" s="852"/>
      <c r="C187" s="851"/>
      <c r="D187" s="853"/>
      <c r="E187" s="853"/>
      <c r="F187" s="853"/>
      <c r="G187" s="851"/>
      <c r="H187" s="854"/>
    </row>
    <row r="188" spans="1:8" ht="12.75" hidden="1">
      <c r="A188" s="851"/>
      <c r="B188" s="852"/>
      <c r="C188" s="851"/>
      <c r="D188" s="853"/>
      <c r="E188" s="853"/>
      <c r="F188" s="853"/>
      <c r="G188" s="851"/>
      <c r="H188" s="854"/>
    </row>
    <row r="189" spans="1:8" ht="12.75" hidden="1">
      <c r="A189" s="851"/>
      <c r="B189" s="852"/>
      <c r="C189" s="851"/>
      <c r="D189" s="853"/>
      <c r="E189" s="853"/>
      <c r="F189" s="853"/>
      <c r="G189" s="851"/>
      <c r="H189" s="854"/>
    </row>
  </sheetData>
  <sheetProtection password="DCA9" sheet="1"/>
  <mergeCells count="4">
    <mergeCell ref="B2:D2"/>
    <mergeCell ref="B4:C4"/>
    <mergeCell ref="B80:C80"/>
    <mergeCell ref="B115:C115"/>
  </mergeCells>
  <dataValidations count="1">
    <dataValidation type="list" allowBlank="1" showInputMessage="1" showErrorMessage="1" sqref="H7:H75">
      <formula1>"Portfolio"</formula1>
    </dataValidation>
  </dataValidations>
  <printOptions/>
  <pageMargins left="0.75" right="0.75" top="1" bottom="1" header="0.5" footer="0.5"/>
  <pageSetup fitToHeight="2" fitToWidth="1" horizontalDpi="600" verticalDpi="600" orientation="portrait" paperSize="9" scale="66" r:id="rId1"/>
</worksheet>
</file>

<file path=xl/worksheets/sheet10.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1">
      <selection activeCell="J16" sqref="J16"/>
    </sheetView>
  </sheetViews>
  <sheetFormatPr defaultColWidth="0" defaultRowHeight="12.75" zeroHeight="1"/>
  <cols>
    <col min="1" max="1" width="2.7109375" style="454" customWidth="1"/>
    <col min="2" max="2" width="4.8515625" style="454" bestFit="1" customWidth="1"/>
    <col min="3" max="3" width="17.00390625" style="503" customWidth="1"/>
    <col min="4" max="4" width="20.7109375" style="503" bestFit="1" customWidth="1"/>
    <col min="5" max="5" width="24.140625" style="503" bestFit="1" customWidth="1"/>
    <col min="6" max="6" width="9.140625" style="503" customWidth="1"/>
    <col min="7" max="7" width="16.00390625" style="503" bestFit="1" customWidth="1"/>
    <col min="8" max="8" width="11.57421875" style="503" bestFit="1" customWidth="1"/>
    <col min="9" max="9" width="9.140625" style="503" customWidth="1"/>
    <col min="10" max="10" width="13.8515625" style="503" bestFit="1" customWidth="1"/>
    <col min="11" max="11" width="9.140625" style="454" customWidth="1"/>
    <col min="12" max="16384" width="0" style="454" hidden="1" customWidth="1"/>
  </cols>
  <sheetData>
    <row r="1" spans="1:11" ht="12.75">
      <c r="A1" s="450"/>
      <c r="B1" s="451"/>
      <c r="C1" s="452"/>
      <c r="D1" s="452"/>
      <c r="E1" s="452"/>
      <c r="F1" s="452"/>
      <c r="G1" s="452"/>
      <c r="H1" s="452"/>
      <c r="I1" s="452"/>
      <c r="J1" s="452"/>
      <c r="K1" s="453"/>
    </row>
    <row r="2" spans="1:11" ht="15.75">
      <c r="A2" s="455"/>
      <c r="B2" s="456"/>
      <c r="C2" s="955" t="s">
        <v>698</v>
      </c>
      <c r="D2" s="955"/>
      <c r="E2" s="955"/>
      <c r="F2" s="955"/>
      <c r="G2" s="955"/>
      <c r="H2" s="955"/>
      <c r="I2" s="457" t="s">
        <v>675</v>
      </c>
      <c r="J2" s="458"/>
      <c r="K2" s="459"/>
    </row>
    <row r="3" spans="1:11" ht="15.75">
      <c r="A3" s="455"/>
      <c r="B3" s="456"/>
      <c r="C3" s="458"/>
      <c r="D3" s="458"/>
      <c r="E3" s="458"/>
      <c r="F3" s="458"/>
      <c r="G3" s="457"/>
      <c r="H3" s="457"/>
      <c r="I3" s="458"/>
      <c r="J3" s="458"/>
      <c r="K3" s="459"/>
    </row>
    <row r="4" spans="1:11" s="460" customFormat="1" ht="12.75">
      <c r="A4" s="415"/>
      <c r="B4" s="6"/>
      <c r="C4" s="958" t="s">
        <v>0</v>
      </c>
      <c r="D4" s="959"/>
      <c r="E4" s="959"/>
      <c r="F4" s="960"/>
      <c r="G4" s="8"/>
      <c r="H4" s="8"/>
      <c r="I4" s="8"/>
      <c r="J4" s="8"/>
      <c r="K4" s="420"/>
    </row>
    <row r="5" spans="1:11" ht="12.75">
      <c r="A5" s="455"/>
      <c r="B5" s="456"/>
      <c r="C5" s="9"/>
      <c r="D5" s="458"/>
      <c r="E5" s="9"/>
      <c r="F5" s="9"/>
      <c r="G5" s="9"/>
      <c r="H5" s="9"/>
      <c r="I5" s="9"/>
      <c r="J5" s="9"/>
      <c r="K5" s="459"/>
    </row>
    <row r="6" spans="1:11" ht="12.75">
      <c r="A6" s="455"/>
      <c r="B6" s="10"/>
      <c r="C6" s="10"/>
      <c r="D6" s="11"/>
      <c r="E6" s="12" t="s">
        <v>1</v>
      </c>
      <c r="F6" s="461"/>
      <c r="G6" s="11"/>
      <c r="H6" s="12" t="s">
        <v>2</v>
      </c>
      <c r="I6" s="397"/>
      <c r="J6" s="13" t="s">
        <v>3</v>
      </c>
      <c r="K6" s="459"/>
    </row>
    <row r="7" spans="1:11" s="464" customFormat="1" ht="12.75" customHeight="1">
      <c r="A7" s="462"/>
      <c r="B7" s="14" t="s">
        <v>4</v>
      </c>
      <c r="C7" s="15" t="s">
        <v>5</v>
      </c>
      <c r="D7" s="16" t="s">
        <v>6</v>
      </c>
      <c r="E7" s="17" t="s">
        <v>7</v>
      </c>
      <c r="F7" s="17" t="s">
        <v>8</v>
      </c>
      <c r="G7" s="17" t="s">
        <v>9</v>
      </c>
      <c r="H7" s="17" t="s">
        <v>10</v>
      </c>
      <c r="I7" s="17" t="s">
        <v>8</v>
      </c>
      <c r="J7" s="18" t="s">
        <v>11</v>
      </c>
      <c r="K7" s="463"/>
    </row>
    <row r="8" spans="1:11" ht="12.75">
      <c r="A8" s="455"/>
      <c r="B8" s="465" t="s">
        <v>12</v>
      </c>
      <c r="C8" s="19" t="s">
        <v>13</v>
      </c>
      <c r="D8" s="20"/>
      <c r="E8" s="20"/>
      <c r="F8" s="21">
        <f aca="true" t="shared" si="0" ref="F8:F14">D8-E8</f>
        <v>0</v>
      </c>
      <c r="G8" s="20"/>
      <c r="H8" s="20"/>
      <c r="I8" s="21">
        <f aca="true" t="shared" si="1" ref="I8:I14">G8-H8</f>
        <v>0</v>
      </c>
      <c r="J8" s="21">
        <f aca="true" t="shared" si="2" ref="J8:J14">F8+I8</f>
        <v>0</v>
      </c>
      <c r="K8" s="459"/>
    </row>
    <row r="9" spans="1:11" ht="12.75">
      <c r="A9" s="455"/>
      <c r="B9" s="466" t="s">
        <v>14</v>
      </c>
      <c r="C9" s="22" t="s">
        <v>15</v>
      </c>
      <c r="D9" s="20"/>
      <c r="E9" s="20"/>
      <c r="F9" s="21">
        <f t="shared" si="0"/>
        <v>0</v>
      </c>
      <c r="G9" s="20"/>
      <c r="H9" s="20"/>
      <c r="I9" s="21">
        <f t="shared" si="1"/>
        <v>0</v>
      </c>
      <c r="J9" s="21">
        <f t="shared" si="2"/>
        <v>0</v>
      </c>
      <c r="K9" s="459"/>
    </row>
    <row r="10" spans="1:11" ht="12.75">
      <c r="A10" s="455"/>
      <c r="B10" s="466" t="s">
        <v>16</v>
      </c>
      <c r="C10" s="22" t="s">
        <v>17</v>
      </c>
      <c r="D10" s="20"/>
      <c r="E10" s="20"/>
      <c r="F10" s="21">
        <f t="shared" si="0"/>
        <v>0</v>
      </c>
      <c r="G10" s="20"/>
      <c r="H10" s="20"/>
      <c r="I10" s="21">
        <f t="shared" si="1"/>
        <v>0</v>
      </c>
      <c r="J10" s="21">
        <f t="shared" si="2"/>
        <v>0</v>
      </c>
      <c r="K10" s="459"/>
    </row>
    <row r="11" spans="1:11" ht="12.75">
      <c r="A11" s="455"/>
      <c r="B11" s="466" t="s">
        <v>18</v>
      </c>
      <c r="C11" s="22" t="s">
        <v>19</v>
      </c>
      <c r="D11" s="20"/>
      <c r="E11" s="20"/>
      <c r="F11" s="21">
        <f t="shared" si="0"/>
        <v>0</v>
      </c>
      <c r="G11" s="20"/>
      <c r="H11" s="20"/>
      <c r="I11" s="21">
        <f t="shared" si="1"/>
        <v>0</v>
      </c>
      <c r="J11" s="21">
        <f t="shared" si="2"/>
        <v>0</v>
      </c>
      <c r="K11" s="459"/>
    </row>
    <row r="12" spans="1:11" ht="12.75">
      <c r="A12" s="455"/>
      <c r="B12" s="466" t="s">
        <v>20</v>
      </c>
      <c r="C12" s="22" t="s">
        <v>21</v>
      </c>
      <c r="D12" s="20"/>
      <c r="E12" s="20"/>
      <c r="F12" s="21">
        <f t="shared" si="0"/>
        <v>0</v>
      </c>
      <c r="G12" s="20"/>
      <c r="H12" s="20"/>
      <c r="I12" s="21">
        <f t="shared" si="1"/>
        <v>0</v>
      </c>
      <c r="J12" s="21">
        <f t="shared" si="2"/>
        <v>0</v>
      </c>
      <c r="K12" s="459"/>
    </row>
    <row r="13" spans="1:11" ht="12.75">
      <c r="A13" s="455"/>
      <c r="B13" s="466" t="s">
        <v>22</v>
      </c>
      <c r="C13" s="22" t="s">
        <v>23</v>
      </c>
      <c r="D13" s="20"/>
      <c r="E13" s="20"/>
      <c r="F13" s="21">
        <f t="shared" si="0"/>
        <v>0</v>
      </c>
      <c r="G13" s="20"/>
      <c r="H13" s="20"/>
      <c r="I13" s="21">
        <f t="shared" si="1"/>
        <v>0</v>
      </c>
      <c r="J13" s="21">
        <f t="shared" si="2"/>
        <v>0</v>
      </c>
      <c r="K13" s="459"/>
    </row>
    <row r="14" spans="1:11" ht="12.75">
      <c r="A14" s="455"/>
      <c r="B14" s="466" t="s">
        <v>24</v>
      </c>
      <c r="C14" s="22" t="s">
        <v>25</v>
      </c>
      <c r="D14" s="20"/>
      <c r="E14" s="20"/>
      <c r="F14" s="21">
        <f t="shared" si="0"/>
        <v>0</v>
      </c>
      <c r="G14" s="20"/>
      <c r="H14" s="20"/>
      <c r="I14" s="21">
        <f t="shared" si="1"/>
        <v>0</v>
      </c>
      <c r="J14" s="21">
        <f t="shared" si="2"/>
        <v>0</v>
      </c>
      <c r="K14" s="459"/>
    </row>
    <row r="15" spans="1:11" ht="13.5" thickBot="1">
      <c r="A15" s="455"/>
      <c r="B15" s="466" t="s">
        <v>26</v>
      </c>
      <c r="C15" s="22" t="s">
        <v>27</v>
      </c>
      <c r="D15" s="23"/>
      <c r="E15" s="23"/>
      <c r="F15" s="23"/>
      <c r="G15" s="23"/>
      <c r="H15" s="23"/>
      <c r="I15" s="23"/>
      <c r="J15" s="24">
        <f>-(J8+J9+J10+J11+J12+J13+J14)</f>
        <v>0</v>
      </c>
      <c r="K15" s="459"/>
    </row>
    <row r="16" spans="1:11" s="467" customFormat="1" ht="13.5" thickBot="1">
      <c r="A16" s="455"/>
      <c r="B16" s="372" t="s">
        <v>28</v>
      </c>
      <c r="C16" s="7" t="s">
        <v>29</v>
      </c>
      <c r="D16" s="9"/>
      <c r="E16" s="9"/>
      <c r="F16" s="9"/>
      <c r="G16" s="9"/>
      <c r="H16" s="9"/>
      <c r="I16" s="9"/>
      <c r="J16" s="26">
        <f>SUMIF(J8:J15,"&gt;0")</f>
        <v>0</v>
      </c>
      <c r="K16" s="459"/>
    </row>
    <row r="17" spans="1:11" ht="13.5" thickBot="1">
      <c r="A17" s="455"/>
      <c r="B17" s="456"/>
      <c r="C17" s="456"/>
      <c r="D17" s="456"/>
      <c r="E17" s="456"/>
      <c r="F17" s="456"/>
      <c r="G17" s="456"/>
      <c r="H17" s="456"/>
      <c r="I17" s="456"/>
      <c r="J17" s="456"/>
      <c r="K17" s="459"/>
    </row>
    <row r="18" spans="1:11" ht="13.5" thickBot="1">
      <c r="A18" s="455"/>
      <c r="B18" s="468" t="s">
        <v>30</v>
      </c>
      <c r="C18" s="318" t="s">
        <v>31</v>
      </c>
      <c r="D18" s="27"/>
      <c r="E18" s="28"/>
      <c r="F18" s="29">
        <f>D18-E18</f>
        <v>0</v>
      </c>
      <c r="G18" s="27"/>
      <c r="H18" s="28"/>
      <c r="I18" s="29">
        <f>G18-H18</f>
        <v>0</v>
      </c>
      <c r="J18" s="30">
        <f>F18+I18</f>
        <v>0</v>
      </c>
      <c r="K18" s="459"/>
    </row>
    <row r="19" spans="1:11" ht="13.5" thickBot="1">
      <c r="A19" s="455"/>
      <c r="B19" s="456"/>
      <c r="C19" s="456"/>
      <c r="D19" s="456"/>
      <c r="E19" s="456"/>
      <c r="F19" s="456"/>
      <c r="G19" s="456"/>
      <c r="H19" s="456"/>
      <c r="I19" s="456"/>
      <c r="J19" s="456"/>
      <c r="K19" s="459"/>
    </row>
    <row r="20" spans="1:11" s="471" customFormat="1" ht="16.5" thickBot="1">
      <c r="A20" s="469"/>
      <c r="B20" s="468" t="s">
        <v>32</v>
      </c>
      <c r="C20" s="318" t="s">
        <v>33</v>
      </c>
      <c r="D20" s="32"/>
      <c r="E20" s="32"/>
      <c r="F20" s="32"/>
      <c r="G20" s="32"/>
      <c r="H20" s="32"/>
      <c r="I20" s="32"/>
      <c r="J20" s="26">
        <f>ROUND((J16+ABS(J18))*0.08,0)</f>
        <v>0</v>
      </c>
      <c r="K20" s="470"/>
    </row>
    <row r="21" spans="1:11" s="471" customFormat="1" ht="16.5" thickBot="1">
      <c r="A21" s="469"/>
      <c r="B21" s="369"/>
      <c r="C21" s="34"/>
      <c r="D21" s="35"/>
      <c r="E21" s="35"/>
      <c r="F21" s="35"/>
      <c r="G21" s="35"/>
      <c r="H21" s="35"/>
      <c r="I21" s="35"/>
      <c r="J21" s="35"/>
      <c r="K21" s="470"/>
    </row>
    <row r="22" spans="1:11" s="471" customFormat="1" ht="16.5" thickBot="1">
      <c r="A22" s="469"/>
      <c r="B22" s="468" t="s">
        <v>34</v>
      </c>
      <c r="C22" s="318" t="s">
        <v>35</v>
      </c>
      <c r="D22" s="32"/>
      <c r="E22" s="32"/>
      <c r="F22" s="32"/>
      <c r="G22" s="32"/>
      <c r="H22" s="32"/>
      <c r="I22" s="32"/>
      <c r="J22" s="26">
        <f>ROUND(J20*12.5,0)</f>
        <v>0</v>
      </c>
      <c r="K22" s="470"/>
    </row>
    <row r="23" spans="1:11" ht="28.5" customHeight="1" thickBot="1">
      <c r="A23" s="472"/>
      <c r="B23" s="473"/>
      <c r="C23" s="474"/>
      <c r="D23" s="474"/>
      <c r="E23" s="474"/>
      <c r="F23" s="474"/>
      <c r="G23" s="474"/>
      <c r="H23" s="475"/>
      <c r="I23" s="474"/>
      <c r="J23" s="474"/>
      <c r="K23" s="476"/>
    </row>
    <row r="24" spans="1:11" ht="12.75">
      <c r="A24" s="450"/>
      <c r="B24" s="451"/>
      <c r="C24" s="452"/>
      <c r="D24" s="452"/>
      <c r="E24" s="452"/>
      <c r="F24" s="452"/>
      <c r="G24" s="452"/>
      <c r="H24" s="456"/>
      <c r="I24" s="477"/>
      <c r="J24" s="477"/>
      <c r="K24" s="453"/>
    </row>
    <row r="25" spans="1:11" ht="15.75" customHeight="1">
      <c r="A25" s="415"/>
      <c r="B25" s="372"/>
      <c r="C25" s="958" t="s">
        <v>36</v>
      </c>
      <c r="D25" s="959"/>
      <c r="E25" s="959"/>
      <c r="F25" s="960"/>
      <c r="G25" s="8"/>
      <c r="H25" s="372"/>
      <c r="I25" s="477"/>
      <c r="J25" s="477"/>
      <c r="K25" s="459"/>
    </row>
    <row r="26" spans="1:11" ht="12.75">
      <c r="A26" s="455"/>
      <c r="B26" s="456"/>
      <c r="C26" s="9"/>
      <c r="D26" s="458"/>
      <c r="E26" s="9"/>
      <c r="F26" s="9"/>
      <c r="G26" s="9"/>
      <c r="H26" s="456"/>
      <c r="I26" s="477"/>
      <c r="J26" s="477"/>
      <c r="K26" s="459"/>
    </row>
    <row r="27" spans="1:11" ht="12.75">
      <c r="A27" s="455"/>
      <c r="B27" s="961" t="s">
        <v>4</v>
      </c>
      <c r="C27" s="963" t="s">
        <v>37</v>
      </c>
      <c r="D27" s="966" t="s">
        <v>38</v>
      </c>
      <c r="E27" s="967"/>
      <c r="F27" s="967"/>
      <c r="G27" s="38" t="s">
        <v>39</v>
      </c>
      <c r="H27" s="456"/>
      <c r="I27" s="477"/>
      <c r="J27" s="477"/>
      <c r="K27" s="459"/>
    </row>
    <row r="28" spans="1:11" ht="12.75">
      <c r="A28" s="455"/>
      <c r="B28" s="962"/>
      <c r="C28" s="964"/>
      <c r="D28" s="956" t="s">
        <v>40</v>
      </c>
      <c r="E28" s="956" t="s">
        <v>41</v>
      </c>
      <c r="F28" s="956" t="s">
        <v>42</v>
      </c>
      <c r="G28" s="956" t="s">
        <v>43</v>
      </c>
      <c r="H28" s="456"/>
      <c r="I28" s="477"/>
      <c r="J28" s="477"/>
      <c r="K28" s="459"/>
    </row>
    <row r="29" spans="1:11" ht="12.75">
      <c r="A29" s="455"/>
      <c r="B29" s="962"/>
      <c r="C29" s="965"/>
      <c r="D29" s="957"/>
      <c r="E29" s="957"/>
      <c r="F29" s="957"/>
      <c r="G29" s="957"/>
      <c r="H29" s="456"/>
      <c r="I29" s="477"/>
      <c r="J29" s="477"/>
      <c r="K29" s="459"/>
    </row>
    <row r="30" spans="1:11" ht="25.5">
      <c r="A30" s="455"/>
      <c r="B30" s="466" t="s">
        <v>12</v>
      </c>
      <c r="C30" s="39" t="s">
        <v>44</v>
      </c>
      <c r="D30" s="20"/>
      <c r="E30" s="20"/>
      <c r="F30" s="478">
        <f>D30-E30</f>
        <v>0</v>
      </c>
      <c r="G30" s="478">
        <f>ROUND(0.15*ABS(F30)+0.03*(D30+E30),0)</f>
        <v>0</v>
      </c>
      <c r="H30" s="456"/>
      <c r="I30" s="477"/>
      <c r="J30" s="477"/>
      <c r="K30" s="459"/>
    </row>
    <row r="31" spans="1:11" ht="12.75">
      <c r="A31" s="455"/>
      <c r="B31" s="466" t="s">
        <v>14</v>
      </c>
      <c r="C31" s="22" t="s">
        <v>45</v>
      </c>
      <c r="D31" s="20"/>
      <c r="E31" s="20"/>
      <c r="F31" s="478">
        <f>D31-E31</f>
        <v>0</v>
      </c>
      <c r="G31" s="478">
        <f>ROUND(0.15*ABS(F31)+0.03*(D31+E31),0)</f>
        <v>0</v>
      </c>
      <c r="H31" s="456"/>
      <c r="I31" s="477"/>
      <c r="J31" s="477"/>
      <c r="K31" s="459"/>
    </row>
    <row r="32" spans="1:11" ht="12.75">
      <c r="A32" s="455"/>
      <c r="B32" s="466" t="s">
        <v>16</v>
      </c>
      <c r="C32" s="22" t="s">
        <v>46</v>
      </c>
      <c r="D32" s="20"/>
      <c r="E32" s="20"/>
      <c r="F32" s="478">
        <f>D32-E32</f>
        <v>0</v>
      </c>
      <c r="G32" s="478">
        <f>ROUND(0.15*ABS(F32)+0.03*(D32+E32),0)</f>
        <v>0</v>
      </c>
      <c r="H32" s="456"/>
      <c r="I32" s="477"/>
      <c r="J32" s="477"/>
      <c r="K32" s="459"/>
    </row>
    <row r="33" spans="1:11" ht="13.5" thickBot="1">
      <c r="A33" s="455"/>
      <c r="B33" s="466" t="s">
        <v>18</v>
      </c>
      <c r="C33" s="22" t="s">
        <v>47</v>
      </c>
      <c r="D33" s="20"/>
      <c r="E33" s="20"/>
      <c r="F33" s="478">
        <f>D33-E33</f>
        <v>0</v>
      </c>
      <c r="G33" s="478">
        <f>ROUND(0.15*ABS(F33)+0.03*(D33+E33),0)</f>
        <v>0</v>
      </c>
      <c r="H33" s="456"/>
      <c r="I33" s="477"/>
      <c r="J33" s="477"/>
      <c r="K33" s="459"/>
    </row>
    <row r="34" spans="1:11" ht="13.5" thickBot="1">
      <c r="A34" s="415"/>
      <c r="B34" s="372" t="s">
        <v>28</v>
      </c>
      <c r="C34" s="7" t="s">
        <v>48</v>
      </c>
      <c r="D34" s="40">
        <f>D30+D31+D32+D33</f>
        <v>0</v>
      </c>
      <c r="E34" s="40">
        <f>E30+E31+E32+E33</f>
        <v>0</v>
      </c>
      <c r="F34" s="40">
        <f>ABS(F30)+ABS(F31)+ABS(F32)+ABS(F33)</f>
        <v>0</v>
      </c>
      <c r="G34" s="26">
        <f>G30+G31+G32+G33</f>
        <v>0</v>
      </c>
      <c r="H34" s="372"/>
      <c r="I34" s="477"/>
      <c r="J34" s="477"/>
      <c r="K34" s="459"/>
    </row>
    <row r="35" spans="1:11" ht="12.75">
      <c r="A35" s="455"/>
      <c r="B35" s="456"/>
      <c r="C35" s="41"/>
      <c r="D35" s="9"/>
      <c r="E35" s="9"/>
      <c r="F35" s="9"/>
      <c r="G35" s="9"/>
      <c r="H35" s="456"/>
      <c r="I35" s="477"/>
      <c r="J35" s="477"/>
      <c r="K35" s="459"/>
    </row>
    <row r="36" spans="1:11" ht="13.5" thickBot="1">
      <c r="A36" s="455"/>
      <c r="B36" s="456"/>
      <c r="C36" s="41"/>
      <c r="D36" s="9"/>
      <c r="E36" s="9"/>
      <c r="F36" s="9"/>
      <c r="G36" s="9"/>
      <c r="H36" s="456"/>
      <c r="I36" s="477"/>
      <c r="J36" s="477"/>
      <c r="K36" s="459"/>
    </row>
    <row r="37" spans="1:11" ht="16.5" thickBot="1">
      <c r="A37" s="469"/>
      <c r="B37" s="468" t="s">
        <v>30</v>
      </c>
      <c r="C37" s="318" t="s">
        <v>35</v>
      </c>
      <c r="D37" s="319"/>
      <c r="E37" s="319"/>
      <c r="F37" s="319"/>
      <c r="G37" s="26">
        <f>ROUND(G34*12.5,0)</f>
        <v>0</v>
      </c>
      <c r="H37" s="456"/>
      <c r="I37" s="477"/>
      <c r="J37" s="477"/>
      <c r="K37" s="459"/>
    </row>
    <row r="38" spans="1:11" ht="26.25" customHeight="1" thickBot="1">
      <c r="A38" s="472"/>
      <c r="B38" s="473"/>
      <c r="C38" s="474"/>
      <c r="D38" s="474"/>
      <c r="E38" s="474"/>
      <c r="F38" s="474"/>
      <c r="G38" s="474"/>
      <c r="H38" s="473"/>
      <c r="I38" s="477"/>
      <c r="J38" s="474"/>
      <c r="K38" s="476"/>
    </row>
    <row r="39" spans="1:11" ht="12.75">
      <c r="A39" s="363"/>
      <c r="B39" s="364"/>
      <c r="C39" s="364"/>
      <c r="D39" s="364"/>
      <c r="E39" s="479"/>
      <c r="F39" s="480"/>
      <c r="G39" s="479"/>
      <c r="H39" s="368"/>
      <c r="I39" s="364"/>
      <c r="J39" s="458"/>
      <c r="K39" s="453"/>
    </row>
    <row r="40" spans="1:11" ht="12.75">
      <c r="A40" s="367"/>
      <c r="B40" s="481"/>
      <c r="C40" s="881" t="s">
        <v>49</v>
      </c>
      <c r="D40" s="882"/>
      <c r="E40" s="482"/>
      <c r="F40" s="483"/>
      <c r="G40" s="482"/>
      <c r="H40" s="368"/>
      <c r="I40" s="368"/>
      <c r="J40" s="458"/>
      <c r="K40" s="459"/>
    </row>
    <row r="41" spans="1:11" ht="12.75">
      <c r="A41" s="367"/>
      <c r="B41" s="372"/>
      <c r="C41" s="368"/>
      <c r="D41" s="368"/>
      <c r="E41" s="484"/>
      <c r="F41" s="485"/>
      <c r="G41" s="484"/>
      <c r="H41" s="486"/>
      <c r="I41" s="368"/>
      <c r="J41" s="458"/>
      <c r="K41" s="459"/>
    </row>
    <row r="42" spans="1:11" ht="12.75">
      <c r="A42" s="367"/>
      <c r="B42" s="481"/>
      <c r="C42" s="954" t="s">
        <v>50</v>
      </c>
      <c r="D42" s="954"/>
      <c r="E42" s="482"/>
      <c r="F42" s="483"/>
      <c r="G42" s="482"/>
      <c r="H42" s="368"/>
      <c r="I42" s="368"/>
      <c r="J42" s="458"/>
      <c r="K42" s="459"/>
    </row>
    <row r="43" spans="1:11" ht="12.75">
      <c r="A43" s="367"/>
      <c r="B43" s="372"/>
      <c r="C43" s="368"/>
      <c r="D43" s="368"/>
      <c r="E43" s="484"/>
      <c r="F43" s="485"/>
      <c r="G43" s="484"/>
      <c r="H43" s="486"/>
      <c r="I43" s="368"/>
      <c r="J43" s="458"/>
      <c r="K43" s="459"/>
    </row>
    <row r="44" spans="1:11" ht="25.5">
      <c r="A44" s="367"/>
      <c r="B44" s="488"/>
      <c r="C44" s="488" t="s">
        <v>51</v>
      </c>
      <c r="D44" s="488" t="s">
        <v>52</v>
      </c>
      <c r="E44" s="488" t="s">
        <v>53</v>
      </c>
      <c r="F44" s="489" t="s">
        <v>54</v>
      </c>
      <c r="G44" s="490" t="s">
        <v>55</v>
      </c>
      <c r="H44" s="488" t="s">
        <v>56</v>
      </c>
      <c r="I44" s="368"/>
      <c r="J44" s="458"/>
      <c r="K44" s="459"/>
    </row>
    <row r="45" spans="1:11" ht="12.75">
      <c r="A45" s="367"/>
      <c r="B45" s="491" t="s">
        <v>12</v>
      </c>
      <c r="C45" s="504"/>
      <c r="D45" s="505"/>
      <c r="E45" s="404" t="s">
        <v>57</v>
      </c>
      <c r="F45" s="674">
        <v>8</v>
      </c>
      <c r="G45" s="506"/>
      <c r="H45" s="407">
        <f>ROUND(F45/100*G45,0)</f>
        <v>0</v>
      </c>
      <c r="I45" s="368"/>
      <c r="J45" s="458"/>
      <c r="K45" s="459"/>
    </row>
    <row r="46" spans="1:11" ht="12.75">
      <c r="A46" s="367"/>
      <c r="B46" s="491" t="s">
        <v>14</v>
      </c>
      <c r="C46" s="504"/>
      <c r="D46" s="505"/>
      <c r="E46" s="404" t="s">
        <v>58</v>
      </c>
      <c r="F46" s="674">
        <v>50</v>
      </c>
      <c r="G46" s="506"/>
      <c r="H46" s="407">
        <f>ROUND(F46/100*G46,0)</f>
        <v>0</v>
      </c>
      <c r="I46" s="368"/>
      <c r="J46" s="458"/>
      <c r="K46" s="459"/>
    </row>
    <row r="47" spans="1:11" ht="12.75">
      <c r="A47" s="367"/>
      <c r="B47" s="491" t="s">
        <v>16</v>
      </c>
      <c r="C47" s="504"/>
      <c r="D47" s="505"/>
      <c r="E47" s="404" t="s">
        <v>59</v>
      </c>
      <c r="F47" s="674">
        <v>75</v>
      </c>
      <c r="G47" s="506"/>
      <c r="H47" s="407">
        <f>ROUND(F47/100*G47,0)</f>
        <v>0</v>
      </c>
      <c r="I47" s="368"/>
      <c r="J47" s="458"/>
      <c r="K47" s="459"/>
    </row>
    <row r="48" spans="1:11" ht="12.75">
      <c r="A48" s="367"/>
      <c r="B48" s="491" t="s">
        <v>18</v>
      </c>
      <c r="C48" s="504"/>
      <c r="D48" s="505"/>
      <c r="E48" s="404" t="s">
        <v>60</v>
      </c>
      <c r="F48" s="674">
        <v>100</v>
      </c>
      <c r="G48" s="506"/>
      <c r="H48" s="407">
        <f>ROUND(F48/100*G48,0)</f>
        <v>0</v>
      </c>
      <c r="I48" s="368"/>
      <c r="J48" s="458"/>
      <c r="K48" s="459"/>
    </row>
    <row r="49" spans="1:11" ht="12.75">
      <c r="A49" s="367"/>
      <c r="B49" s="368"/>
      <c r="C49" s="368"/>
      <c r="D49" s="368"/>
      <c r="E49" s="482"/>
      <c r="F49" s="485"/>
      <c r="G49" s="414"/>
      <c r="H49" s="419"/>
      <c r="I49" s="368"/>
      <c r="J49" s="458"/>
      <c r="K49" s="459"/>
    </row>
    <row r="50" spans="1:11" ht="25.5">
      <c r="A50" s="367"/>
      <c r="B50" s="488"/>
      <c r="C50" s="488" t="s">
        <v>56</v>
      </c>
      <c r="D50" s="488" t="s">
        <v>61</v>
      </c>
      <c r="E50" s="482"/>
      <c r="F50" s="483"/>
      <c r="G50" s="482"/>
      <c r="H50" s="368"/>
      <c r="I50" s="368"/>
      <c r="J50" s="458"/>
      <c r="K50" s="459"/>
    </row>
    <row r="51" spans="1:11" ht="12.75">
      <c r="A51" s="367"/>
      <c r="B51" s="404" t="s">
        <v>30</v>
      </c>
      <c r="C51" s="492">
        <f>H45+H46+H47+H48</f>
        <v>0</v>
      </c>
      <c r="D51" s="492">
        <f>ROUND(C51*12.5,0)</f>
        <v>0</v>
      </c>
      <c r="E51" s="482"/>
      <c r="F51" s="483"/>
      <c r="G51" s="482"/>
      <c r="H51" s="368"/>
      <c r="I51" s="368"/>
      <c r="J51" s="458"/>
      <c r="K51" s="459"/>
    </row>
    <row r="52" spans="1:11" ht="15" customHeight="1">
      <c r="A52" s="367"/>
      <c r="B52" s="368"/>
      <c r="C52" s="368"/>
      <c r="D52" s="368"/>
      <c r="E52" s="482"/>
      <c r="F52" s="482"/>
      <c r="G52" s="482"/>
      <c r="H52" s="482"/>
      <c r="I52" s="368"/>
      <c r="J52" s="458"/>
      <c r="K52" s="459"/>
    </row>
    <row r="53" spans="1:11" ht="12.75">
      <c r="A53" s="367"/>
      <c r="B53" s="481"/>
      <c r="C53" s="487" t="s">
        <v>62</v>
      </c>
      <c r="D53" s="482"/>
      <c r="E53" s="483"/>
      <c r="F53" s="482"/>
      <c r="G53" s="482"/>
      <c r="H53" s="368"/>
      <c r="I53" s="368"/>
      <c r="J53" s="458"/>
      <c r="K53" s="459"/>
    </row>
    <row r="54" spans="1:11" ht="12.75">
      <c r="A54" s="367"/>
      <c r="B54" s="372"/>
      <c r="C54" s="368"/>
      <c r="D54" s="368"/>
      <c r="E54" s="484"/>
      <c r="F54" s="486"/>
      <c r="G54" s="482"/>
      <c r="H54" s="368"/>
      <c r="I54" s="368"/>
      <c r="J54" s="458"/>
      <c r="K54" s="459"/>
    </row>
    <row r="55" spans="1:11" ht="25.5">
      <c r="A55" s="367"/>
      <c r="B55" s="493"/>
      <c r="C55" s="493" t="s">
        <v>51</v>
      </c>
      <c r="D55" s="493" t="s">
        <v>63</v>
      </c>
      <c r="E55" s="493" t="s">
        <v>64</v>
      </c>
      <c r="F55" s="493" t="s">
        <v>56</v>
      </c>
      <c r="G55" s="493" t="s">
        <v>65</v>
      </c>
      <c r="H55" s="368"/>
      <c r="I55" s="368"/>
      <c r="J55" s="458"/>
      <c r="K55" s="459"/>
    </row>
    <row r="56" spans="1:11" ht="25.5">
      <c r="A56" s="367"/>
      <c r="B56" s="493" t="s">
        <v>66</v>
      </c>
      <c r="C56" s="493" t="s">
        <v>67</v>
      </c>
      <c r="D56" s="494"/>
      <c r="E56" s="494"/>
      <c r="F56" s="494"/>
      <c r="G56" s="494"/>
      <c r="H56" s="368"/>
      <c r="I56" s="368"/>
      <c r="J56" s="458"/>
      <c r="K56" s="459"/>
    </row>
    <row r="57" spans="1:11" ht="12.75">
      <c r="A57" s="367"/>
      <c r="B57" s="491" t="s">
        <v>68</v>
      </c>
      <c r="C57" s="504"/>
      <c r="D57" s="505"/>
      <c r="E57" s="674">
        <v>0</v>
      </c>
      <c r="F57" s="495"/>
      <c r="G57" s="407">
        <f>ROUND(D57*E57/100,0)</f>
        <v>0</v>
      </c>
      <c r="H57" s="368"/>
      <c r="I57" s="368"/>
      <c r="J57" s="458"/>
      <c r="K57" s="459"/>
    </row>
    <row r="58" spans="1:11" ht="12.75">
      <c r="A58" s="367"/>
      <c r="B58" s="491" t="s">
        <v>69</v>
      </c>
      <c r="C58" s="504"/>
      <c r="D58" s="505"/>
      <c r="E58" s="674">
        <v>20</v>
      </c>
      <c r="F58" s="495"/>
      <c r="G58" s="407">
        <f>ROUND(D58*E58/100,0)</f>
        <v>0</v>
      </c>
      <c r="H58" s="368"/>
      <c r="I58" s="368"/>
      <c r="J58" s="458"/>
      <c r="K58" s="459"/>
    </row>
    <row r="59" spans="1:11" ht="12.75">
      <c r="A59" s="367"/>
      <c r="B59" s="491" t="s">
        <v>70</v>
      </c>
      <c r="C59" s="504"/>
      <c r="D59" s="505"/>
      <c r="E59" s="674">
        <v>50</v>
      </c>
      <c r="F59" s="495"/>
      <c r="G59" s="407">
        <f>ROUND(D59*E59/100,0)</f>
        <v>0</v>
      </c>
      <c r="H59" s="368"/>
      <c r="I59" s="368"/>
      <c r="J59" s="458"/>
      <c r="K59" s="459"/>
    </row>
    <row r="60" spans="1:11" ht="12.75">
      <c r="A60" s="367"/>
      <c r="B60" s="491" t="s">
        <v>71</v>
      </c>
      <c r="C60" s="504"/>
      <c r="D60" s="505"/>
      <c r="E60" s="674">
        <v>100</v>
      </c>
      <c r="F60" s="495"/>
      <c r="G60" s="407">
        <f>ROUND(D60*E60/100,0)</f>
        <v>0</v>
      </c>
      <c r="H60" s="368"/>
      <c r="I60" s="368"/>
      <c r="J60" s="458"/>
      <c r="K60" s="459"/>
    </row>
    <row r="61" spans="1:11" ht="12.75">
      <c r="A61" s="367"/>
      <c r="B61" s="491" t="s">
        <v>72</v>
      </c>
      <c r="C61" s="504"/>
      <c r="D61" s="505"/>
      <c r="E61" s="674">
        <v>150</v>
      </c>
      <c r="F61" s="495"/>
      <c r="G61" s="407">
        <f>ROUND(D61*E61/100,0)</f>
        <v>0</v>
      </c>
      <c r="H61" s="368"/>
      <c r="I61" s="368"/>
      <c r="J61" s="458"/>
      <c r="K61" s="459"/>
    </row>
    <row r="62" spans="1:11" ht="25.5">
      <c r="A62" s="367"/>
      <c r="B62" s="493" t="s">
        <v>73</v>
      </c>
      <c r="C62" s="493" t="s">
        <v>74</v>
      </c>
      <c r="D62" s="494"/>
      <c r="E62" s="494"/>
      <c r="F62" s="494"/>
      <c r="G62" s="494"/>
      <c r="H62" s="368"/>
      <c r="I62" s="368"/>
      <c r="J62" s="458"/>
      <c r="K62" s="459"/>
    </row>
    <row r="63" spans="1:11" ht="12.75">
      <c r="A63" s="367"/>
      <c r="B63" s="491" t="s">
        <v>73</v>
      </c>
      <c r="C63" s="504"/>
      <c r="D63" s="505"/>
      <c r="E63" s="496"/>
      <c r="F63" s="407">
        <f>D63</f>
        <v>0</v>
      </c>
      <c r="G63" s="407">
        <f>ROUND(F63*12.5,0)</f>
        <v>0</v>
      </c>
      <c r="H63" s="368"/>
      <c r="I63" s="368"/>
      <c r="J63" s="458"/>
      <c r="K63" s="459"/>
    </row>
    <row r="64" spans="1:11" ht="12.75">
      <c r="A64" s="367"/>
      <c r="B64" s="368"/>
      <c r="C64" s="368"/>
      <c r="D64" s="368"/>
      <c r="E64" s="482"/>
      <c r="F64" s="483"/>
      <c r="G64" s="482"/>
      <c r="H64" s="368"/>
      <c r="I64" s="368"/>
      <c r="J64" s="458"/>
      <c r="K64" s="459"/>
    </row>
    <row r="65" spans="1:11" ht="25.5">
      <c r="A65" s="367"/>
      <c r="B65" s="488"/>
      <c r="C65" s="488" t="s">
        <v>61</v>
      </c>
      <c r="D65" s="497"/>
      <c r="E65" s="497"/>
      <c r="F65" s="482"/>
      <c r="G65" s="368"/>
      <c r="H65" s="368"/>
      <c r="I65" s="368"/>
      <c r="J65" s="458"/>
      <c r="K65" s="459"/>
    </row>
    <row r="66" spans="1:11" ht="12.75">
      <c r="A66" s="367"/>
      <c r="B66" s="404" t="s">
        <v>34</v>
      </c>
      <c r="C66" s="498">
        <f>G57+G58+G59+G60+G61+G63</f>
        <v>0</v>
      </c>
      <c r="D66" s="482"/>
      <c r="E66" s="483"/>
      <c r="F66" s="482"/>
      <c r="G66" s="368"/>
      <c r="H66" s="368"/>
      <c r="I66" s="368"/>
      <c r="J66" s="458"/>
      <c r="K66" s="459"/>
    </row>
    <row r="67" spans="1:11" ht="12.75">
      <c r="A67" s="367"/>
      <c r="B67" s="368"/>
      <c r="C67" s="368"/>
      <c r="D67" s="482"/>
      <c r="E67" s="483"/>
      <c r="F67" s="482"/>
      <c r="G67" s="368"/>
      <c r="H67" s="368"/>
      <c r="I67" s="368"/>
      <c r="J67" s="458"/>
      <c r="K67" s="459"/>
    </row>
    <row r="68" spans="1:11" ht="12.75">
      <c r="A68" s="367"/>
      <c r="B68" s="368"/>
      <c r="C68" s="954" t="s">
        <v>75</v>
      </c>
      <c r="D68" s="954"/>
      <c r="E68" s="954"/>
      <c r="F68" s="482"/>
      <c r="G68" s="368"/>
      <c r="H68" s="368"/>
      <c r="I68" s="368"/>
      <c r="J68" s="458"/>
      <c r="K68" s="459"/>
    </row>
    <row r="69" spans="1:11" ht="12.75">
      <c r="A69" s="367"/>
      <c r="B69" s="368"/>
      <c r="C69" s="368"/>
      <c r="D69" s="368"/>
      <c r="E69" s="482"/>
      <c r="F69" s="483"/>
      <c r="G69" s="482"/>
      <c r="H69" s="368"/>
      <c r="I69" s="368"/>
      <c r="J69" s="458"/>
      <c r="K69" s="459"/>
    </row>
    <row r="70" spans="1:11" ht="25.5">
      <c r="A70" s="367"/>
      <c r="B70" s="499" t="s">
        <v>76</v>
      </c>
      <c r="C70" s="499" t="s">
        <v>77</v>
      </c>
      <c r="D70" s="500">
        <f>D51+C66</f>
        <v>0</v>
      </c>
      <c r="E70" s="482"/>
      <c r="F70" s="483"/>
      <c r="G70" s="482"/>
      <c r="H70" s="368"/>
      <c r="I70" s="368"/>
      <c r="J70" s="458"/>
      <c r="K70" s="459"/>
    </row>
    <row r="71" spans="1:11" ht="27.75" customHeight="1" thickBot="1">
      <c r="A71" s="408"/>
      <c r="B71" s="411"/>
      <c r="C71" s="411"/>
      <c r="D71" s="411"/>
      <c r="E71" s="501"/>
      <c r="F71" s="502"/>
      <c r="G71" s="501"/>
      <c r="H71" s="411"/>
      <c r="I71" s="411"/>
      <c r="J71" s="474"/>
      <c r="K71" s="476"/>
    </row>
  </sheetData>
  <sheetProtection password="DCA9" sheet="1"/>
  <mergeCells count="13">
    <mergeCell ref="B27:B29"/>
    <mergeCell ref="C27:C29"/>
    <mergeCell ref="D27:F27"/>
    <mergeCell ref="D28:D29"/>
    <mergeCell ref="E28:E29"/>
    <mergeCell ref="F28:F29"/>
    <mergeCell ref="C40:D40"/>
    <mergeCell ref="C42:D42"/>
    <mergeCell ref="C68:E68"/>
    <mergeCell ref="C2:H2"/>
    <mergeCell ref="G28:G29"/>
    <mergeCell ref="C4:F4"/>
    <mergeCell ref="C25:F25"/>
  </mergeCells>
  <conditionalFormatting sqref="G45:G48 E45:E48 E63">
    <cfRule type="expression" priority="1" dxfId="0" stopIfTrue="1">
      <formula>$E45="FD"</formula>
    </cfRule>
  </conditionalFormatting>
  <dataValidations count="1">
    <dataValidation type="list" allowBlank="1" showInputMessage="1" showErrorMessage="1" sqref="E45:E48">
      <formula1>days</formula1>
    </dataValidation>
  </dataValidations>
  <printOptions/>
  <pageMargins left="0.75" right="0.75" top="1" bottom="1" header="0.5" footer="0.5"/>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L375"/>
  <sheetViews>
    <sheetView zoomScalePageLayoutView="0" workbookViewId="0" topLeftCell="A259">
      <selection activeCell="E142" sqref="E142"/>
    </sheetView>
  </sheetViews>
  <sheetFormatPr defaultColWidth="0" defaultRowHeight="12.75" zeroHeight="1"/>
  <cols>
    <col min="1" max="1" width="5.421875" style="0" customWidth="1"/>
    <col min="2" max="2" width="10.57421875" style="199" bestFit="1" customWidth="1"/>
    <col min="3" max="3" width="56.8515625" style="199" customWidth="1"/>
    <col min="4" max="4" width="16.00390625" style="200" customWidth="1"/>
    <col min="5" max="5" width="16.57421875" style="200" customWidth="1"/>
    <col min="6" max="6" width="23.57421875" style="200" customWidth="1"/>
    <col min="7" max="7" width="14.7109375" style="0" customWidth="1"/>
    <col min="8" max="8" width="13.140625" style="0" customWidth="1"/>
    <col min="9" max="9" width="10.7109375" style="0" customWidth="1"/>
    <col min="10" max="10" width="11.140625" style="0" customWidth="1"/>
    <col min="11" max="11" width="13.28125" style="0" customWidth="1"/>
    <col min="12" max="12" width="9.140625" style="0" customWidth="1"/>
    <col min="13" max="16384" width="0" style="0" hidden="1" customWidth="1"/>
  </cols>
  <sheetData>
    <row r="1" spans="1:12" ht="12.75">
      <c r="A1" s="42"/>
      <c r="B1" s="183"/>
      <c r="C1" s="183"/>
      <c r="D1" s="184"/>
      <c r="E1" s="184"/>
      <c r="F1" s="184"/>
      <c r="G1" s="43"/>
      <c r="H1" s="48"/>
      <c r="I1" s="61"/>
      <c r="J1" s="48"/>
      <c r="K1" s="61"/>
      <c r="L1" s="49"/>
    </row>
    <row r="2" spans="1:12" ht="20.25">
      <c r="A2" s="45"/>
      <c r="B2" s="891" t="s">
        <v>376</v>
      </c>
      <c r="C2" s="891"/>
      <c r="D2" s="185"/>
      <c r="E2" s="320" t="s">
        <v>676</v>
      </c>
      <c r="F2" s="185"/>
      <c r="G2" s="48"/>
      <c r="H2" s="48"/>
      <c r="I2" s="61"/>
      <c r="J2" s="48"/>
      <c r="K2" s="61"/>
      <c r="L2" s="49"/>
    </row>
    <row r="3" spans="1:12" ht="20.25">
      <c r="A3" s="45"/>
      <c r="B3" s="186"/>
      <c r="C3" s="186"/>
      <c r="D3" s="185"/>
      <c r="E3" s="320"/>
      <c r="F3" s="185"/>
      <c r="G3" s="48"/>
      <c r="H3" s="48"/>
      <c r="I3" s="61"/>
      <c r="J3" s="48"/>
      <c r="K3" s="61"/>
      <c r="L3" s="49"/>
    </row>
    <row r="4" spans="1:12" ht="12.75">
      <c r="A4" s="45"/>
      <c r="B4" s="892" t="s">
        <v>678</v>
      </c>
      <c r="C4" s="893"/>
      <c r="D4" s="657" t="s">
        <v>709</v>
      </c>
      <c r="E4" s="321" t="s">
        <v>679</v>
      </c>
      <c r="F4" s="185"/>
      <c r="G4" s="48"/>
      <c r="H4" s="48"/>
      <c r="I4" s="61"/>
      <c r="J4" s="48"/>
      <c r="K4" s="61"/>
      <c r="L4" s="49"/>
    </row>
    <row r="5" spans="1:12" ht="12.75">
      <c r="A5" s="45"/>
      <c r="B5" s="25"/>
      <c r="C5" s="25"/>
      <c r="D5" s="185"/>
      <c r="E5" s="185"/>
      <c r="F5" s="185"/>
      <c r="G5" s="48"/>
      <c r="H5" s="48"/>
      <c r="I5" s="61"/>
      <c r="J5" s="48"/>
      <c r="K5" s="61"/>
      <c r="L5" s="49"/>
    </row>
    <row r="6" spans="1:12" s="198" customFormat="1" ht="15.75">
      <c r="A6" s="31"/>
      <c r="B6" s="894" t="s">
        <v>677</v>
      </c>
      <c r="C6" s="895"/>
      <c r="D6" s="187"/>
      <c r="E6" s="188"/>
      <c r="F6" s="189"/>
      <c r="G6" s="335"/>
      <c r="H6" s="335"/>
      <c r="I6" s="333"/>
      <c r="J6" s="335"/>
      <c r="K6" s="333"/>
      <c r="L6" s="190"/>
    </row>
    <row r="7" spans="1:12" s="198" customFormat="1" ht="16.5" thickBot="1">
      <c r="A7" s="191"/>
      <c r="B7" s="33"/>
      <c r="C7" s="33"/>
      <c r="D7" s="189"/>
      <c r="E7" s="189"/>
      <c r="F7" s="189"/>
      <c r="G7" s="335"/>
      <c r="H7" s="335"/>
      <c r="I7" s="333"/>
      <c r="J7" s="335"/>
      <c r="K7" s="333"/>
      <c r="L7" s="190"/>
    </row>
    <row r="8" spans="1:12" s="198" customFormat="1" ht="18.75" customHeight="1" thickBot="1">
      <c r="A8" s="191"/>
      <c r="B8" s="336" t="s">
        <v>417</v>
      </c>
      <c r="C8" s="337" t="s">
        <v>418</v>
      </c>
      <c r="D8" s="338" t="s">
        <v>125</v>
      </c>
      <c r="E8" s="339" t="s">
        <v>688</v>
      </c>
      <c r="F8" s="340" t="s">
        <v>689</v>
      </c>
      <c r="G8" s="335"/>
      <c r="H8" s="335"/>
      <c r="I8" s="333"/>
      <c r="J8" s="335"/>
      <c r="K8" s="333"/>
      <c r="L8" s="190"/>
    </row>
    <row r="9" spans="1:12" ht="6.75" customHeight="1">
      <c r="A9" s="45"/>
      <c r="B9" s="192"/>
      <c r="C9" s="192"/>
      <c r="D9" s="193"/>
      <c r="E9" s="193"/>
      <c r="F9" s="193"/>
      <c r="G9" s="48"/>
      <c r="H9" s="48"/>
      <c r="I9" s="61"/>
      <c r="J9" s="48"/>
      <c r="K9" s="61"/>
      <c r="L9" s="49"/>
    </row>
    <row r="10" spans="1:12" ht="12.75">
      <c r="A10" s="45"/>
      <c r="B10" s="54" t="s">
        <v>28</v>
      </c>
      <c r="C10" s="54" t="s">
        <v>420</v>
      </c>
      <c r="D10" s="194">
        <f>D57</f>
        <v>0</v>
      </c>
      <c r="E10" s="194">
        <f>G57</f>
        <v>0</v>
      </c>
      <c r="F10" s="323"/>
      <c r="G10" s="48"/>
      <c r="H10" s="48"/>
      <c r="I10" s="61"/>
      <c r="J10" s="48"/>
      <c r="K10" s="61"/>
      <c r="L10" s="49"/>
    </row>
    <row r="11" spans="1:12" ht="6.75" customHeight="1">
      <c r="A11" s="45"/>
      <c r="B11" s="54"/>
      <c r="C11" s="54"/>
      <c r="D11" s="194"/>
      <c r="E11" s="194"/>
      <c r="F11" s="323"/>
      <c r="G11" s="48"/>
      <c r="H11" s="48"/>
      <c r="I11" s="61"/>
      <c r="J11" s="48"/>
      <c r="K11" s="61"/>
      <c r="L11" s="49"/>
    </row>
    <row r="12" spans="1:12" ht="12.75">
      <c r="A12" s="45"/>
      <c r="B12" s="54" t="s">
        <v>30</v>
      </c>
      <c r="C12" s="54" t="s">
        <v>421</v>
      </c>
      <c r="D12" s="194">
        <f>D66</f>
        <v>0</v>
      </c>
      <c r="E12" s="194">
        <f>G66</f>
        <v>0</v>
      </c>
      <c r="F12" s="323"/>
      <c r="G12" s="48"/>
      <c r="H12" s="48"/>
      <c r="I12" s="61"/>
      <c r="J12" s="48"/>
      <c r="K12" s="61"/>
      <c r="L12" s="49"/>
    </row>
    <row r="13" spans="1:12" ht="6.75" customHeight="1">
      <c r="A13" s="45"/>
      <c r="B13" s="54"/>
      <c r="C13" s="54"/>
      <c r="D13" s="194"/>
      <c r="E13" s="194"/>
      <c r="F13" s="323"/>
      <c r="G13" s="48"/>
      <c r="H13" s="48"/>
      <c r="I13" s="61"/>
      <c r="J13" s="48"/>
      <c r="K13" s="61"/>
      <c r="L13" s="49"/>
    </row>
    <row r="14" spans="1:12" ht="12.75">
      <c r="A14" s="45"/>
      <c r="B14" s="54" t="s">
        <v>32</v>
      </c>
      <c r="C14" s="54" t="s">
        <v>422</v>
      </c>
      <c r="D14" s="194">
        <f>D72</f>
        <v>0</v>
      </c>
      <c r="E14" s="194">
        <f>G72</f>
        <v>0</v>
      </c>
      <c r="F14" s="323"/>
      <c r="G14" s="48"/>
      <c r="H14" s="48"/>
      <c r="I14" s="61"/>
      <c r="J14" s="48"/>
      <c r="K14" s="61"/>
      <c r="L14" s="49"/>
    </row>
    <row r="15" spans="1:12" ht="6.75" customHeight="1">
      <c r="A15" s="45"/>
      <c r="B15" s="54"/>
      <c r="C15" s="54"/>
      <c r="D15" s="194"/>
      <c r="E15" s="194"/>
      <c r="F15" s="323"/>
      <c r="G15" s="48"/>
      <c r="H15" s="48"/>
      <c r="I15" s="61"/>
      <c r="J15" s="48"/>
      <c r="K15" s="61"/>
      <c r="L15" s="49"/>
    </row>
    <row r="16" spans="1:12" ht="12.75">
      <c r="A16" s="45"/>
      <c r="B16" s="54" t="s">
        <v>34</v>
      </c>
      <c r="C16" s="54" t="s">
        <v>423</v>
      </c>
      <c r="D16" s="194">
        <f>D99</f>
        <v>0</v>
      </c>
      <c r="E16" s="194">
        <f>G99</f>
        <v>0</v>
      </c>
      <c r="F16" s="323"/>
      <c r="G16" s="48"/>
      <c r="H16" s="48"/>
      <c r="I16" s="61"/>
      <c r="J16" s="48"/>
      <c r="K16" s="61"/>
      <c r="L16" s="49"/>
    </row>
    <row r="17" spans="1:12" ht="6.75" customHeight="1">
      <c r="A17" s="45"/>
      <c r="B17" s="54"/>
      <c r="C17" s="54"/>
      <c r="D17" s="194"/>
      <c r="E17" s="194"/>
      <c r="F17" s="323"/>
      <c r="G17" s="48"/>
      <c r="H17" s="48"/>
      <c r="I17" s="61"/>
      <c r="J17" s="48"/>
      <c r="K17" s="61"/>
      <c r="L17" s="49"/>
    </row>
    <row r="18" spans="1:12" ht="12.75">
      <c r="A18" s="45"/>
      <c r="B18" s="54" t="s">
        <v>76</v>
      </c>
      <c r="C18" s="54" t="s">
        <v>424</v>
      </c>
      <c r="D18" s="194">
        <f>D106</f>
        <v>0</v>
      </c>
      <c r="E18" s="194">
        <f>G106</f>
        <v>0</v>
      </c>
      <c r="F18" s="323"/>
      <c r="G18" s="48"/>
      <c r="H18" s="48"/>
      <c r="I18" s="61"/>
      <c r="J18" s="48"/>
      <c r="K18" s="61"/>
      <c r="L18" s="49"/>
    </row>
    <row r="19" spans="1:12" ht="6.75" customHeight="1">
      <c r="A19" s="45"/>
      <c r="B19" s="54"/>
      <c r="C19" s="54"/>
      <c r="D19" s="194"/>
      <c r="E19" s="194"/>
      <c r="F19" s="323"/>
      <c r="G19" s="48"/>
      <c r="H19" s="48"/>
      <c r="I19" s="61"/>
      <c r="J19" s="48"/>
      <c r="K19" s="61"/>
      <c r="L19" s="49"/>
    </row>
    <row r="20" spans="1:12" ht="12.75">
      <c r="A20" s="45"/>
      <c r="B20" s="54" t="s">
        <v>223</v>
      </c>
      <c r="C20" s="54" t="s">
        <v>221</v>
      </c>
      <c r="D20" s="194">
        <f>D112</f>
        <v>0</v>
      </c>
      <c r="E20" s="194">
        <f>G112</f>
        <v>0</v>
      </c>
      <c r="F20" s="323"/>
      <c r="G20" s="48"/>
      <c r="H20" s="48"/>
      <c r="I20" s="61"/>
      <c r="J20" s="48"/>
      <c r="K20" s="61"/>
      <c r="L20" s="49"/>
    </row>
    <row r="21" spans="1:12" ht="6.75" customHeight="1">
      <c r="A21" s="45"/>
      <c r="B21" s="54"/>
      <c r="C21" s="54"/>
      <c r="D21" s="194"/>
      <c r="E21" s="194"/>
      <c r="F21" s="323"/>
      <c r="G21" s="48"/>
      <c r="H21" s="48"/>
      <c r="I21" s="61"/>
      <c r="J21" s="48"/>
      <c r="K21" s="61"/>
      <c r="L21" s="49"/>
    </row>
    <row r="22" spans="1:12" ht="12.75">
      <c r="A22" s="45"/>
      <c r="B22" s="54" t="s">
        <v>273</v>
      </c>
      <c r="C22" s="54" t="s">
        <v>425</v>
      </c>
      <c r="D22" s="194">
        <f>D116</f>
        <v>0</v>
      </c>
      <c r="E22" s="194">
        <f>G116</f>
        <v>0</v>
      </c>
      <c r="F22" s="323"/>
      <c r="G22" s="48"/>
      <c r="H22" s="48"/>
      <c r="I22" s="61"/>
      <c r="J22" s="48"/>
      <c r="K22" s="61"/>
      <c r="L22" s="49"/>
    </row>
    <row r="23" spans="1:12" ht="6.75" customHeight="1">
      <c r="A23" s="45"/>
      <c r="B23" s="54"/>
      <c r="C23" s="54"/>
      <c r="D23" s="194"/>
      <c r="E23" s="194"/>
      <c r="F23" s="323"/>
      <c r="G23" s="48"/>
      <c r="H23" s="48"/>
      <c r="I23" s="61"/>
      <c r="J23" s="48"/>
      <c r="K23" s="61"/>
      <c r="L23" s="49"/>
    </row>
    <row r="24" spans="1:12" ht="12.75">
      <c r="A24" s="45"/>
      <c r="B24" s="54" t="s">
        <v>276</v>
      </c>
      <c r="C24" s="54" t="s">
        <v>275</v>
      </c>
      <c r="D24" s="194">
        <f>D122</f>
        <v>0</v>
      </c>
      <c r="E24" s="194">
        <f>G122</f>
        <v>0</v>
      </c>
      <c r="F24" s="323"/>
      <c r="G24" s="48"/>
      <c r="H24" s="48"/>
      <c r="I24" s="61"/>
      <c r="J24" s="48"/>
      <c r="K24" s="61"/>
      <c r="L24" s="49"/>
    </row>
    <row r="25" spans="1:12" ht="6.75" customHeight="1">
      <c r="A25" s="45"/>
      <c r="B25" s="54"/>
      <c r="C25" s="54"/>
      <c r="D25" s="194"/>
      <c r="E25" s="194"/>
      <c r="F25" s="323"/>
      <c r="G25" s="48"/>
      <c r="H25" s="48"/>
      <c r="I25" s="61"/>
      <c r="J25" s="48"/>
      <c r="K25" s="61"/>
      <c r="L25" s="49"/>
    </row>
    <row r="26" spans="1:12" ht="12.75">
      <c r="A26" s="45"/>
      <c r="B26" s="54" t="s">
        <v>315</v>
      </c>
      <c r="C26" s="54" t="s">
        <v>426</v>
      </c>
      <c r="D26" s="194">
        <f>D136</f>
        <v>0</v>
      </c>
      <c r="E26" s="194">
        <f>G136</f>
        <v>0</v>
      </c>
      <c r="F26" s="323"/>
      <c r="G26" s="48"/>
      <c r="H26" s="48"/>
      <c r="I26" s="61"/>
      <c r="J26" s="48"/>
      <c r="K26" s="61"/>
      <c r="L26" s="49"/>
    </row>
    <row r="27" spans="1:12" ht="6.75" customHeight="1">
      <c r="A27" s="45"/>
      <c r="B27" s="54"/>
      <c r="C27" s="54"/>
      <c r="D27" s="194"/>
      <c r="E27" s="194"/>
      <c r="F27" s="194"/>
      <c r="G27" s="48"/>
      <c r="H27" s="48"/>
      <c r="I27" s="61"/>
      <c r="J27" s="48"/>
      <c r="K27" s="61"/>
      <c r="L27" s="49"/>
    </row>
    <row r="28" spans="1:12" ht="12.75">
      <c r="A28" s="45"/>
      <c r="B28" s="54" t="s">
        <v>258</v>
      </c>
      <c r="C28" s="690" t="s">
        <v>742</v>
      </c>
      <c r="D28" s="194">
        <f>D142+D146+D154</f>
        <v>0</v>
      </c>
      <c r="E28" s="716">
        <f>G142+G146</f>
        <v>0</v>
      </c>
      <c r="F28" s="194">
        <f>E154</f>
        <v>0</v>
      </c>
      <c r="G28" s="48"/>
      <c r="H28" s="48"/>
      <c r="I28" s="61"/>
      <c r="J28" s="48"/>
      <c r="K28" s="61"/>
      <c r="L28" s="49"/>
    </row>
    <row r="29" spans="1:12" ht="6.75" customHeight="1">
      <c r="A29" s="45"/>
      <c r="B29" s="54"/>
      <c r="C29" s="54"/>
      <c r="D29" s="194"/>
      <c r="E29" s="194"/>
      <c r="F29" s="194"/>
      <c r="G29" s="48"/>
      <c r="H29" s="48"/>
      <c r="I29" s="61"/>
      <c r="J29" s="48"/>
      <c r="K29" s="61"/>
      <c r="L29" s="49"/>
    </row>
    <row r="30" spans="1:12" ht="12.75">
      <c r="A30" s="45"/>
      <c r="B30" s="54" t="s">
        <v>261</v>
      </c>
      <c r="C30" s="54" t="s">
        <v>427</v>
      </c>
      <c r="D30" s="194">
        <f>D167</f>
        <v>0</v>
      </c>
      <c r="E30" s="194">
        <f>G167</f>
        <v>0</v>
      </c>
      <c r="F30" s="323"/>
      <c r="G30" s="48"/>
      <c r="H30" s="48"/>
      <c r="I30" s="61"/>
      <c r="J30" s="48"/>
      <c r="K30" s="61"/>
      <c r="L30" s="49"/>
    </row>
    <row r="31" spans="1:12" ht="6.75" customHeight="1">
      <c r="A31" s="45"/>
      <c r="B31" s="54"/>
      <c r="C31" s="54"/>
      <c r="D31" s="194"/>
      <c r="E31" s="194"/>
      <c r="F31" s="194"/>
      <c r="G31" s="48"/>
      <c r="H31" s="48"/>
      <c r="I31" s="61"/>
      <c r="J31" s="48"/>
      <c r="K31" s="61"/>
      <c r="L31" s="49"/>
    </row>
    <row r="32" spans="1:12" ht="12.75">
      <c r="A32" s="45"/>
      <c r="B32" s="54"/>
      <c r="C32" s="54" t="s">
        <v>681</v>
      </c>
      <c r="D32" s="195">
        <f>D10+D12+D14+D16+D18+D20+D22+D24+D26+D28+D30</f>
        <v>0</v>
      </c>
      <c r="E32" s="195">
        <f>E10+E12+E14+E16+E18+E20+E22+E24+E26+E28+E30</f>
        <v>0</v>
      </c>
      <c r="F32" s="195">
        <f>F10+F12+F14+F16+F18+F20+F22+F24+F26+F28+F30</f>
        <v>0</v>
      </c>
      <c r="G32" s="48"/>
      <c r="H32" s="48"/>
      <c r="I32" s="61"/>
      <c r="J32" s="48"/>
      <c r="K32" s="61"/>
      <c r="L32" s="49"/>
    </row>
    <row r="33" spans="1:12" ht="6.75" customHeight="1">
      <c r="A33" s="45"/>
      <c r="B33" s="312"/>
      <c r="C33" s="312"/>
      <c r="D33" s="323"/>
      <c r="E33" s="323"/>
      <c r="F33" s="323"/>
      <c r="G33" s="48"/>
      <c r="H33" s="48"/>
      <c r="I33" s="61"/>
      <c r="J33" s="48"/>
      <c r="K33" s="61"/>
      <c r="L33" s="49"/>
    </row>
    <row r="34" spans="1:12" ht="12.75">
      <c r="A34" s="45"/>
      <c r="B34" s="54" t="s">
        <v>428</v>
      </c>
      <c r="C34" s="54" t="s">
        <v>429</v>
      </c>
      <c r="D34" s="194">
        <f>SUM(D176:H176)+SUM(D196:H196)+E212</f>
        <v>0</v>
      </c>
      <c r="E34" s="194">
        <f>SUM(D190:H190)+SUM(D207:H207)</f>
        <v>0</v>
      </c>
      <c r="F34" s="194">
        <f>SUM(D192:H192)+SUM(D209:H209)</f>
        <v>0</v>
      </c>
      <c r="G34" s="48"/>
      <c r="H34" s="48"/>
      <c r="I34" s="61"/>
      <c r="J34" s="48"/>
      <c r="K34" s="61"/>
      <c r="L34" s="49"/>
    </row>
    <row r="35" spans="1:12" ht="6.75" customHeight="1">
      <c r="A35" s="45"/>
      <c r="B35" s="54"/>
      <c r="C35" s="54"/>
      <c r="D35" s="194"/>
      <c r="E35" s="194"/>
      <c r="F35" s="194"/>
      <c r="G35" s="48"/>
      <c r="H35" s="48"/>
      <c r="I35" s="61"/>
      <c r="J35" s="48"/>
      <c r="K35" s="61"/>
      <c r="L35" s="49"/>
    </row>
    <row r="36" spans="1:12" ht="12.75">
      <c r="A36" s="45"/>
      <c r="B36" s="54" t="s">
        <v>430</v>
      </c>
      <c r="C36" s="46" t="s">
        <v>431</v>
      </c>
      <c r="D36" s="194">
        <f>SUM(D355:H355)</f>
        <v>0</v>
      </c>
      <c r="E36" s="194">
        <f>SUM(D365:H365)</f>
        <v>0</v>
      </c>
      <c r="F36" s="323"/>
      <c r="G36" s="48"/>
      <c r="H36" s="48"/>
      <c r="I36" s="61"/>
      <c r="J36" s="48"/>
      <c r="K36" s="61"/>
      <c r="L36" s="49"/>
    </row>
    <row r="37" spans="1:12" ht="6.75" customHeight="1">
      <c r="A37" s="45"/>
      <c r="B37" s="54"/>
      <c r="C37" s="54"/>
      <c r="D37" s="194"/>
      <c r="E37" s="194"/>
      <c r="F37" s="194"/>
      <c r="G37" s="48"/>
      <c r="H37" s="48"/>
      <c r="I37" s="61"/>
      <c r="J37" s="48"/>
      <c r="K37" s="61"/>
      <c r="L37" s="49"/>
    </row>
    <row r="38" spans="1:12" ht="12.75">
      <c r="A38" s="45"/>
      <c r="B38" s="54" t="s">
        <v>432</v>
      </c>
      <c r="C38" s="54" t="s">
        <v>373</v>
      </c>
      <c r="D38" s="194">
        <f>E372</f>
        <v>0</v>
      </c>
      <c r="E38" s="323"/>
      <c r="F38" s="323"/>
      <c r="G38" s="48"/>
      <c r="H38" s="48"/>
      <c r="I38" s="61"/>
      <c r="J38" s="48"/>
      <c r="K38" s="61"/>
      <c r="L38" s="49"/>
    </row>
    <row r="39" spans="1:12" ht="6.75" customHeight="1">
      <c r="A39" s="45"/>
      <c r="B39" s="54"/>
      <c r="C39" s="54"/>
      <c r="D39" s="194"/>
      <c r="E39" s="194"/>
      <c r="F39" s="194"/>
      <c r="G39" s="48"/>
      <c r="H39" s="48"/>
      <c r="I39" s="61"/>
      <c r="J39" s="48"/>
      <c r="K39" s="61"/>
      <c r="L39" s="49"/>
    </row>
    <row r="40" spans="1:12" ht="12.75">
      <c r="A40" s="45"/>
      <c r="B40" s="54"/>
      <c r="C40" s="54" t="s">
        <v>682</v>
      </c>
      <c r="D40" s="195">
        <f>D34+D36+D38</f>
        <v>0</v>
      </c>
      <c r="E40" s="195">
        <f>E34+E36</f>
        <v>0</v>
      </c>
      <c r="F40" s="195">
        <f>F34</f>
        <v>0</v>
      </c>
      <c r="G40" s="48"/>
      <c r="H40" s="48"/>
      <c r="I40" s="61"/>
      <c r="J40" s="48"/>
      <c r="K40" s="61"/>
      <c r="L40" s="49"/>
    </row>
    <row r="41" spans="1:12" ht="6.75" customHeight="1">
      <c r="A41" s="45"/>
      <c r="B41" s="312"/>
      <c r="C41" s="312"/>
      <c r="D41" s="323"/>
      <c r="E41" s="323"/>
      <c r="F41" s="323"/>
      <c r="G41" s="48"/>
      <c r="H41" s="48"/>
      <c r="I41" s="61"/>
      <c r="J41" s="48"/>
      <c r="K41" s="61"/>
      <c r="L41" s="49"/>
    </row>
    <row r="42" spans="1:12" ht="12.75">
      <c r="A42" s="45"/>
      <c r="B42" s="54"/>
      <c r="C42" s="54" t="s">
        <v>620</v>
      </c>
      <c r="D42" s="195">
        <f>D32+D40</f>
        <v>0</v>
      </c>
      <c r="E42" s="195">
        <f>E32+E40</f>
        <v>0</v>
      </c>
      <c r="F42" s="195">
        <f>F32+F40</f>
        <v>0</v>
      </c>
      <c r="G42" s="48"/>
      <c r="H42" s="48"/>
      <c r="I42" s="61"/>
      <c r="J42" s="48"/>
      <c r="K42" s="61"/>
      <c r="L42" s="49"/>
    </row>
    <row r="43" spans="1:12" ht="13.5" thickBot="1">
      <c r="A43" s="57"/>
      <c r="B43" s="196"/>
      <c r="C43" s="196"/>
      <c r="D43" s="197"/>
      <c r="E43" s="197"/>
      <c r="F43" s="197"/>
      <c r="G43" s="58"/>
      <c r="H43" s="58"/>
      <c r="I43" s="61"/>
      <c r="J43" s="58"/>
      <c r="K43" s="58"/>
      <c r="L43" s="59"/>
    </row>
    <row r="44" spans="1:12" ht="12.75">
      <c r="A44" s="42"/>
      <c r="B44" s="43"/>
      <c r="C44" s="43"/>
      <c r="D44" s="888"/>
      <c r="E44" s="888"/>
      <c r="F44" s="201"/>
      <c r="G44" s="201"/>
      <c r="H44" s="55"/>
      <c r="I44" s="201"/>
      <c r="J44" s="48"/>
      <c r="K44" s="61"/>
      <c r="L44" s="49"/>
    </row>
    <row r="45" spans="1:12" ht="15.75" customHeight="1">
      <c r="A45" s="45"/>
      <c r="B45" s="889" t="s">
        <v>680</v>
      </c>
      <c r="C45" s="890"/>
      <c r="D45" s="79"/>
      <c r="E45" s="79"/>
      <c r="F45" s="55"/>
      <c r="G45" s="55"/>
      <c r="H45" s="55"/>
      <c r="I45" s="55"/>
      <c r="J45" s="48"/>
      <c r="K45" s="61"/>
      <c r="L45" s="49"/>
    </row>
    <row r="46" spans="1:12" ht="12.75">
      <c r="A46" s="45"/>
      <c r="B46" s="48"/>
      <c r="C46" s="165"/>
      <c r="D46" s="887"/>
      <c r="E46" s="887"/>
      <c r="F46" s="55"/>
      <c r="G46" s="55"/>
      <c r="H46" s="55"/>
      <c r="I46" s="55"/>
      <c r="J46" s="48"/>
      <c r="K46" s="61"/>
      <c r="L46" s="49"/>
    </row>
    <row r="47" spans="1:12" ht="25.5">
      <c r="A47" s="45"/>
      <c r="B47" s="128" t="s">
        <v>4</v>
      </c>
      <c r="C47" s="130" t="s">
        <v>5</v>
      </c>
      <c r="D47" s="202" t="s">
        <v>125</v>
      </c>
      <c r="E47" s="202" t="s">
        <v>690</v>
      </c>
      <c r="F47" s="202" t="s">
        <v>433</v>
      </c>
      <c r="G47" s="342" t="s">
        <v>691</v>
      </c>
      <c r="H47" s="347"/>
      <c r="I47" s="345"/>
      <c r="J47" s="25"/>
      <c r="K47" s="61"/>
      <c r="L47" s="49"/>
    </row>
    <row r="48" spans="1:12" ht="12.75">
      <c r="A48" s="45"/>
      <c r="B48" s="269" t="s">
        <v>28</v>
      </c>
      <c r="C48" s="328" t="s">
        <v>420</v>
      </c>
      <c r="D48" s="172"/>
      <c r="E48" s="173"/>
      <c r="F48" s="173"/>
      <c r="G48" s="343">
        <v>0</v>
      </c>
      <c r="H48" s="344"/>
      <c r="I48" s="346"/>
      <c r="J48" s="25"/>
      <c r="K48" s="61"/>
      <c r="L48" s="49"/>
    </row>
    <row r="49" spans="1:12" ht="12.75">
      <c r="A49" s="45"/>
      <c r="B49" s="161" t="s">
        <v>12</v>
      </c>
      <c r="C49" s="327" t="s">
        <v>684</v>
      </c>
      <c r="D49" s="265"/>
      <c r="E49" s="265"/>
      <c r="F49" s="203">
        <v>0</v>
      </c>
      <c r="G49" s="344">
        <f>ROUND(E49*F49/100,0)</f>
        <v>0</v>
      </c>
      <c r="H49" s="344"/>
      <c r="I49" s="170"/>
      <c r="J49" s="48"/>
      <c r="K49" s="61"/>
      <c r="L49" s="49"/>
    </row>
    <row r="50" spans="1:12" ht="12.75">
      <c r="A50" s="45"/>
      <c r="B50" s="264" t="s">
        <v>14</v>
      </c>
      <c r="C50" s="152" t="s">
        <v>435</v>
      </c>
      <c r="D50" s="172"/>
      <c r="E50" s="173"/>
      <c r="F50" s="173"/>
      <c r="G50" s="173"/>
      <c r="H50" s="344"/>
      <c r="I50" s="170"/>
      <c r="J50" s="48"/>
      <c r="K50" s="61"/>
      <c r="L50" s="49"/>
    </row>
    <row r="51" spans="1:12" ht="12.75">
      <c r="A51" s="45"/>
      <c r="B51" s="161" t="s">
        <v>168</v>
      </c>
      <c r="C51" s="324" t="s">
        <v>436</v>
      </c>
      <c r="D51" s="554"/>
      <c r="E51" s="647"/>
      <c r="F51" s="207">
        <v>0</v>
      </c>
      <c r="G51" s="209">
        <f aca="true" t="shared" si="0" ref="G51:G56">ROUND(E51*F51/100,0)</f>
        <v>0</v>
      </c>
      <c r="H51" s="344"/>
      <c r="I51" s="170"/>
      <c r="J51" s="48"/>
      <c r="K51" s="61"/>
      <c r="L51" s="49"/>
    </row>
    <row r="52" spans="1:12" ht="12.75">
      <c r="A52" s="45"/>
      <c r="B52" s="264" t="s">
        <v>170</v>
      </c>
      <c r="C52" s="325" t="s">
        <v>437</v>
      </c>
      <c r="D52" s="554"/>
      <c r="E52" s="647"/>
      <c r="F52" s="208">
        <v>20</v>
      </c>
      <c r="G52" s="209">
        <f t="shared" si="0"/>
        <v>0</v>
      </c>
      <c r="H52" s="348"/>
      <c r="I52" s="170"/>
      <c r="J52" s="48"/>
      <c r="K52" s="61"/>
      <c r="L52" s="49"/>
    </row>
    <row r="53" spans="1:12" ht="12.75">
      <c r="A53" s="45"/>
      <c r="B53" s="264" t="s">
        <v>172</v>
      </c>
      <c r="C53" s="325" t="s">
        <v>438</v>
      </c>
      <c r="D53" s="554"/>
      <c r="E53" s="647"/>
      <c r="F53" s="208">
        <v>50</v>
      </c>
      <c r="G53" s="209">
        <f t="shared" si="0"/>
        <v>0</v>
      </c>
      <c r="H53" s="348"/>
      <c r="I53" s="170"/>
      <c r="J53" s="48"/>
      <c r="K53" s="61"/>
      <c r="L53" s="49"/>
    </row>
    <row r="54" spans="1:12" ht="12.75">
      <c r="A54" s="45"/>
      <c r="B54" s="264" t="s">
        <v>174</v>
      </c>
      <c r="C54" s="325" t="s">
        <v>439</v>
      </c>
      <c r="D54" s="554"/>
      <c r="E54" s="647"/>
      <c r="F54" s="208">
        <v>100</v>
      </c>
      <c r="G54" s="209">
        <f t="shared" si="0"/>
        <v>0</v>
      </c>
      <c r="H54" s="348"/>
      <c r="I54" s="170"/>
      <c r="J54" s="48"/>
      <c r="K54" s="61"/>
      <c r="L54" s="49"/>
    </row>
    <row r="55" spans="1:12" ht="12.75">
      <c r="A55" s="45"/>
      <c r="B55" s="264" t="s">
        <v>176</v>
      </c>
      <c r="C55" s="325" t="s">
        <v>440</v>
      </c>
      <c r="D55" s="554"/>
      <c r="E55" s="647"/>
      <c r="F55" s="208">
        <v>150</v>
      </c>
      <c r="G55" s="209">
        <f t="shared" si="0"/>
        <v>0</v>
      </c>
      <c r="H55" s="348"/>
      <c r="I55" s="170"/>
      <c r="J55" s="48"/>
      <c r="K55" s="61"/>
      <c r="L55" s="49"/>
    </row>
    <row r="56" spans="1:12" ht="13.5" thickBot="1">
      <c r="A56" s="45"/>
      <c r="B56" s="161" t="s">
        <v>16</v>
      </c>
      <c r="C56" s="327" t="s">
        <v>683</v>
      </c>
      <c r="D56" s="554"/>
      <c r="E56" s="648"/>
      <c r="F56" s="210">
        <v>0</v>
      </c>
      <c r="G56" s="209">
        <f t="shared" si="0"/>
        <v>0</v>
      </c>
      <c r="H56" s="348"/>
      <c r="I56" s="170"/>
      <c r="J56" s="48"/>
      <c r="K56" s="61"/>
      <c r="L56" s="49"/>
    </row>
    <row r="57" spans="1:12" ht="13.5" thickBot="1">
      <c r="A57" s="45"/>
      <c r="B57" s="130"/>
      <c r="C57" s="326" t="s">
        <v>225</v>
      </c>
      <c r="D57" s="174">
        <f>D49+D51+D52+D53+D54+D55+D56</f>
        <v>0</v>
      </c>
      <c r="E57" s="147">
        <f>E49+E51+E52+E53+E54+E55+E56</f>
        <v>0</v>
      </c>
      <c r="F57" s="663"/>
      <c r="G57" s="174">
        <f>G49+G51+G52+G53+G54+G55+G56</f>
        <v>0</v>
      </c>
      <c r="H57" s="349"/>
      <c r="I57" s="148"/>
      <c r="J57" s="48"/>
      <c r="K57" s="61"/>
      <c r="L57" s="49"/>
    </row>
    <row r="58" spans="1:12" ht="12.75">
      <c r="A58" s="45"/>
      <c r="B58" s="269" t="s">
        <v>30</v>
      </c>
      <c r="C58" s="137" t="s">
        <v>686</v>
      </c>
      <c r="D58" s="177"/>
      <c r="E58" s="176"/>
      <c r="F58" s="176"/>
      <c r="G58" s="350">
        <v>0</v>
      </c>
      <c r="H58" s="344"/>
      <c r="I58" s="346">
        <v>0</v>
      </c>
      <c r="J58" s="48"/>
      <c r="K58" s="61"/>
      <c r="L58" s="49"/>
    </row>
    <row r="59" spans="1:12" ht="12.75">
      <c r="A59" s="45"/>
      <c r="B59" s="161" t="s">
        <v>128</v>
      </c>
      <c r="C59" s="327" t="s">
        <v>685</v>
      </c>
      <c r="D59" s="554"/>
      <c r="E59" s="265"/>
      <c r="F59" s="203">
        <v>20</v>
      </c>
      <c r="G59" s="209">
        <f>ROUND(E59*F59/100,0)</f>
        <v>0</v>
      </c>
      <c r="H59" s="344"/>
      <c r="I59" s="170"/>
      <c r="J59" s="48"/>
      <c r="K59" s="61"/>
      <c r="L59" s="49"/>
    </row>
    <row r="60" spans="1:12" ht="12.75">
      <c r="A60" s="45"/>
      <c r="B60" s="264" t="s">
        <v>129</v>
      </c>
      <c r="C60" s="135" t="s">
        <v>441</v>
      </c>
      <c r="D60" s="172"/>
      <c r="E60" s="173"/>
      <c r="F60" s="173"/>
      <c r="G60" s="173"/>
      <c r="H60" s="344"/>
      <c r="I60" s="170"/>
      <c r="J60" s="48"/>
      <c r="K60" s="61"/>
      <c r="L60" s="49"/>
    </row>
    <row r="61" spans="1:12" ht="12.75">
      <c r="A61" s="45"/>
      <c r="B61" s="161" t="s">
        <v>200</v>
      </c>
      <c r="C61" s="341" t="s">
        <v>436</v>
      </c>
      <c r="D61" s="554"/>
      <c r="E61" s="647"/>
      <c r="F61" s="207">
        <v>0</v>
      </c>
      <c r="G61" s="209">
        <f>ROUND(E61*F61/100,0)</f>
        <v>0</v>
      </c>
      <c r="H61" s="344"/>
      <c r="I61" s="170"/>
      <c r="J61" s="48"/>
      <c r="K61" s="61"/>
      <c r="L61" s="49"/>
    </row>
    <row r="62" spans="1:12" ht="12.75">
      <c r="A62" s="45"/>
      <c r="B62" s="264" t="s">
        <v>202</v>
      </c>
      <c r="C62" s="268" t="s">
        <v>437</v>
      </c>
      <c r="D62" s="554"/>
      <c r="E62" s="647"/>
      <c r="F62" s="208">
        <v>20</v>
      </c>
      <c r="G62" s="209">
        <f>ROUND(E62*F62/100,0)</f>
        <v>0</v>
      </c>
      <c r="H62" s="348"/>
      <c r="I62" s="170"/>
      <c r="J62" s="48"/>
      <c r="K62" s="61"/>
      <c r="L62" s="49"/>
    </row>
    <row r="63" spans="1:12" ht="12.75">
      <c r="A63" s="45"/>
      <c r="B63" s="264" t="s">
        <v>204</v>
      </c>
      <c r="C63" s="268" t="s">
        <v>438</v>
      </c>
      <c r="D63" s="554"/>
      <c r="E63" s="647"/>
      <c r="F63" s="208">
        <v>50</v>
      </c>
      <c r="G63" s="209">
        <f>ROUND(E63*F63/100,0)</f>
        <v>0</v>
      </c>
      <c r="H63" s="348"/>
      <c r="I63" s="170"/>
      <c r="J63" s="48"/>
      <c r="K63" s="61"/>
      <c r="L63" s="49"/>
    </row>
    <row r="64" spans="1:12" ht="12.75">
      <c r="A64" s="45"/>
      <c r="B64" s="264" t="s">
        <v>442</v>
      </c>
      <c r="C64" s="268" t="s">
        <v>439</v>
      </c>
      <c r="D64" s="554"/>
      <c r="E64" s="647"/>
      <c r="F64" s="208">
        <v>100</v>
      </c>
      <c r="G64" s="209">
        <f>ROUND(E64*F64/100,0)</f>
        <v>0</v>
      </c>
      <c r="H64" s="348"/>
      <c r="I64" s="170"/>
      <c r="J64" s="48"/>
      <c r="K64" s="61"/>
      <c r="L64" s="49"/>
    </row>
    <row r="65" spans="1:12" ht="13.5" thickBot="1">
      <c r="A65" s="45"/>
      <c r="B65" s="161" t="s">
        <v>443</v>
      </c>
      <c r="C65" s="341" t="s">
        <v>440</v>
      </c>
      <c r="D65" s="554"/>
      <c r="E65" s="265"/>
      <c r="F65" s="210">
        <v>150</v>
      </c>
      <c r="G65" s="209">
        <f>ROUND(E65*F65/100,0)</f>
        <v>0</v>
      </c>
      <c r="H65" s="348"/>
      <c r="I65" s="170"/>
      <c r="J65" s="48"/>
      <c r="K65" s="61"/>
      <c r="L65" s="49"/>
    </row>
    <row r="66" spans="1:12" ht="13.5" thickBot="1">
      <c r="A66" s="45"/>
      <c r="B66" s="130"/>
      <c r="C66" s="326" t="s">
        <v>225</v>
      </c>
      <c r="D66" s="174">
        <f>D59+D61+D62+D63+D64+D65</f>
        <v>0</v>
      </c>
      <c r="E66" s="174">
        <f>E59+E61+E62+E63+E64+E65</f>
        <v>0</v>
      </c>
      <c r="F66" s="212"/>
      <c r="G66" s="174">
        <f>G59+G61+G62+G63+G64+G65</f>
        <v>0</v>
      </c>
      <c r="H66" s="349"/>
      <c r="I66" s="148"/>
      <c r="J66" s="48"/>
      <c r="K66" s="61"/>
      <c r="L66" s="49"/>
    </row>
    <row r="67" spans="1:12" ht="12.75">
      <c r="A67" s="45"/>
      <c r="B67" s="269" t="s">
        <v>32</v>
      </c>
      <c r="C67" s="137" t="s">
        <v>422</v>
      </c>
      <c r="D67" s="177"/>
      <c r="E67" s="176"/>
      <c r="F67" s="176"/>
      <c r="G67" s="350">
        <v>0</v>
      </c>
      <c r="H67" s="344"/>
      <c r="I67" s="346">
        <v>0</v>
      </c>
      <c r="J67" s="48"/>
      <c r="K67" s="61"/>
      <c r="L67" s="49"/>
    </row>
    <row r="68" spans="1:12" ht="12.75">
      <c r="A68" s="45"/>
      <c r="B68" s="161" t="s">
        <v>66</v>
      </c>
      <c r="C68" s="341" t="s">
        <v>437</v>
      </c>
      <c r="D68" s="554"/>
      <c r="E68" s="647"/>
      <c r="F68" s="207">
        <v>20</v>
      </c>
      <c r="G68" s="209">
        <f>ROUND(E68*F68/100,0)</f>
        <v>0</v>
      </c>
      <c r="H68" s="344"/>
      <c r="I68" s="170"/>
      <c r="J68" s="48"/>
      <c r="K68" s="61"/>
      <c r="L68" s="49"/>
    </row>
    <row r="69" spans="1:12" ht="12.75">
      <c r="A69" s="45"/>
      <c r="B69" s="264" t="s">
        <v>73</v>
      </c>
      <c r="C69" s="268" t="s">
        <v>438</v>
      </c>
      <c r="D69" s="554"/>
      <c r="E69" s="647"/>
      <c r="F69" s="208">
        <v>50</v>
      </c>
      <c r="G69" s="209">
        <f>ROUND(E69*F69/100,0)</f>
        <v>0</v>
      </c>
      <c r="H69" s="348"/>
      <c r="I69" s="170"/>
      <c r="J69" s="48"/>
      <c r="K69" s="61"/>
      <c r="L69" s="49"/>
    </row>
    <row r="70" spans="1:12" ht="12.75">
      <c r="A70" s="45"/>
      <c r="B70" s="264" t="s">
        <v>136</v>
      </c>
      <c r="C70" s="268" t="s">
        <v>439</v>
      </c>
      <c r="D70" s="554"/>
      <c r="E70" s="647"/>
      <c r="F70" s="208">
        <v>100</v>
      </c>
      <c r="G70" s="209">
        <f>ROUND(E70*F70/100,0)</f>
        <v>0</v>
      </c>
      <c r="H70" s="348"/>
      <c r="I70" s="170"/>
      <c r="J70" s="48"/>
      <c r="K70" s="61"/>
      <c r="L70" s="49"/>
    </row>
    <row r="71" spans="1:12" ht="13.5" thickBot="1">
      <c r="A71" s="45"/>
      <c r="B71" s="161" t="s">
        <v>137</v>
      </c>
      <c r="C71" s="341" t="s">
        <v>440</v>
      </c>
      <c r="D71" s="554"/>
      <c r="E71" s="265"/>
      <c r="F71" s="210">
        <v>150</v>
      </c>
      <c r="G71" s="209">
        <f>ROUND(E71*F71/100,0)</f>
        <v>0</v>
      </c>
      <c r="H71" s="348"/>
      <c r="I71" s="170"/>
      <c r="J71" s="48"/>
      <c r="K71" s="61"/>
      <c r="L71" s="49"/>
    </row>
    <row r="72" spans="1:12" ht="13.5" thickBot="1">
      <c r="A72" s="45"/>
      <c r="B72" s="215"/>
      <c r="C72" s="326" t="s">
        <v>225</v>
      </c>
      <c r="D72" s="174">
        <f>D68+D69+D70+D71</f>
        <v>0</v>
      </c>
      <c r="E72" s="174">
        <f>E68+E69+E70+E71</f>
        <v>0</v>
      </c>
      <c r="F72" s="352"/>
      <c r="G72" s="174">
        <f>G68+G69+G70+G71</f>
        <v>0</v>
      </c>
      <c r="H72" s="349"/>
      <c r="I72" s="148"/>
      <c r="J72" s="48"/>
      <c r="K72" s="61"/>
      <c r="L72" s="49"/>
    </row>
    <row r="73" spans="1:12" ht="12.75">
      <c r="A73" s="88"/>
      <c r="B73" s="224" t="s">
        <v>34</v>
      </c>
      <c r="C73" s="94" t="s">
        <v>423</v>
      </c>
      <c r="D73" s="329"/>
      <c r="E73" s="329"/>
      <c r="F73" s="351"/>
      <c r="G73" s="173"/>
      <c r="H73" s="344"/>
      <c r="I73" s="170"/>
      <c r="J73" s="46"/>
      <c r="K73" s="61"/>
      <c r="L73" s="49"/>
    </row>
    <row r="74" spans="1:12" ht="12.75">
      <c r="A74" s="88"/>
      <c r="B74" s="224" t="s">
        <v>145</v>
      </c>
      <c r="C74" s="94" t="s">
        <v>444</v>
      </c>
      <c r="D74" s="329"/>
      <c r="E74" s="329"/>
      <c r="F74" s="173"/>
      <c r="G74" s="173"/>
      <c r="H74" s="344"/>
      <c r="I74" s="170"/>
      <c r="J74" s="46"/>
      <c r="K74" s="61"/>
      <c r="L74" s="49"/>
    </row>
    <row r="75" spans="1:12" ht="12.75">
      <c r="A75" s="78"/>
      <c r="B75" s="113" t="s">
        <v>143</v>
      </c>
      <c r="C75" s="99" t="s">
        <v>445</v>
      </c>
      <c r="D75" s="229"/>
      <c r="E75" s="219"/>
      <c r="F75" s="219"/>
      <c r="G75" s="176"/>
      <c r="H75" s="98"/>
      <c r="I75" s="170"/>
      <c r="J75" s="79"/>
      <c r="K75" s="61"/>
      <c r="L75" s="49"/>
    </row>
    <row r="76" spans="1:12" ht="12.75">
      <c r="A76" s="78"/>
      <c r="B76" s="113" t="s">
        <v>446</v>
      </c>
      <c r="C76" s="341" t="s">
        <v>437</v>
      </c>
      <c r="D76" s="554"/>
      <c r="E76" s="647"/>
      <c r="F76" s="203">
        <v>20</v>
      </c>
      <c r="G76" s="209">
        <f>ROUND(E76*F76/100,0)</f>
        <v>0</v>
      </c>
      <c r="H76" s="344"/>
      <c r="I76" s="170"/>
      <c r="J76" s="79"/>
      <c r="K76" s="61"/>
      <c r="L76" s="49"/>
    </row>
    <row r="77" spans="1:12" ht="12.75">
      <c r="A77" s="78"/>
      <c r="B77" s="322" t="s">
        <v>447</v>
      </c>
      <c r="C77" s="268" t="s">
        <v>438</v>
      </c>
      <c r="D77" s="554"/>
      <c r="E77" s="647"/>
      <c r="F77" s="209">
        <v>50</v>
      </c>
      <c r="G77" s="209">
        <f>ROUND(E77*F77/100,0)</f>
        <v>0</v>
      </c>
      <c r="H77" s="344"/>
      <c r="I77" s="170"/>
      <c r="J77" s="79"/>
      <c r="K77" s="61"/>
      <c r="L77" s="49"/>
    </row>
    <row r="78" spans="1:12" ht="12.75">
      <c r="A78" s="78"/>
      <c r="B78" s="322" t="s">
        <v>448</v>
      </c>
      <c r="C78" s="268" t="s">
        <v>439</v>
      </c>
      <c r="D78" s="554"/>
      <c r="E78" s="647"/>
      <c r="F78" s="209">
        <v>100</v>
      </c>
      <c r="G78" s="209">
        <f>ROUND(E78*F78/100,0)</f>
        <v>0</v>
      </c>
      <c r="H78" s="344"/>
      <c r="I78" s="170"/>
      <c r="J78" s="79"/>
      <c r="K78" s="61"/>
      <c r="L78" s="49"/>
    </row>
    <row r="79" spans="1:12" ht="12.75">
      <c r="A79" s="78"/>
      <c r="B79" s="322" t="s">
        <v>449</v>
      </c>
      <c r="C79" s="268" t="s">
        <v>440</v>
      </c>
      <c r="D79" s="554"/>
      <c r="E79" s="647"/>
      <c r="F79" s="209">
        <v>150</v>
      </c>
      <c r="G79" s="209">
        <f>ROUND(E79*F79/100,0)</f>
        <v>0</v>
      </c>
      <c r="H79" s="344"/>
      <c r="I79" s="170"/>
      <c r="J79" s="79"/>
      <c r="K79" s="61"/>
      <c r="L79" s="49"/>
    </row>
    <row r="80" spans="1:12" ht="12.75">
      <c r="A80" s="78"/>
      <c r="B80" s="322" t="s">
        <v>144</v>
      </c>
      <c r="C80" s="103" t="s">
        <v>450</v>
      </c>
      <c r="D80" s="172"/>
      <c r="E80" s="173"/>
      <c r="F80" s="173"/>
      <c r="G80" s="173"/>
      <c r="H80" s="344"/>
      <c r="I80" s="170"/>
      <c r="J80" s="79"/>
      <c r="K80" s="61"/>
      <c r="L80" s="49"/>
    </row>
    <row r="81" spans="1:12" ht="12.75">
      <c r="A81" s="78"/>
      <c r="B81" s="113" t="s">
        <v>451</v>
      </c>
      <c r="C81" s="341" t="s">
        <v>437</v>
      </c>
      <c r="D81" s="554"/>
      <c r="E81" s="647"/>
      <c r="F81" s="203">
        <v>20</v>
      </c>
      <c r="G81" s="209">
        <f>ROUND(E81*F81/100,0)</f>
        <v>0</v>
      </c>
      <c r="H81" s="344"/>
      <c r="I81" s="170"/>
      <c r="J81" s="79"/>
      <c r="K81" s="61"/>
      <c r="L81" s="49"/>
    </row>
    <row r="82" spans="1:12" ht="12.75">
      <c r="A82" s="78"/>
      <c r="B82" s="322" t="s">
        <v>452</v>
      </c>
      <c r="C82" s="268" t="s">
        <v>438</v>
      </c>
      <c r="D82" s="554"/>
      <c r="E82" s="647"/>
      <c r="F82" s="209">
        <v>50</v>
      </c>
      <c r="G82" s="209">
        <f>ROUND(E82*F82/100,0)</f>
        <v>0</v>
      </c>
      <c r="H82" s="344"/>
      <c r="I82" s="170"/>
      <c r="J82" s="79"/>
      <c r="K82" s="61"/>
      <c r="L82" s="49"/>
    </row>
    <row r="83" spans="1:12" ht="12.75">
      <c r="A83" s="78"/>
      <c r="B83" s="322" t="s">
        <v>453</v>
      </c>
      <c r="C83" s="268" t="s">
        <v>439</v>
      </c>
      <c r="D83" s="554"/>
      <c r="E83" s="647"/>
      <c r="F83" s="209">
        <v>100</v>
      </c>
      <c r="G83" s="209">
        <f>ROUND(E83*F83/100,0)</f>
        <v>0</v>
      </c>
      <c r="H83" s="344"/>
      <c r="I83" s="170"/>
      <c r="J83" s="79"/>
      <c r="K83" s="61"/>
      <c r="L83" s="49"/>
    </row>
    <row r="84" spans="1:12" ht="13.5" thickBot="1">
      <c r="A84" s="78"/>
      <c r="B84" s="113" t="s">
        <v>454</v>
      </c>
      <c r="C84" s="341" t="s">
        <v>440</v>
      </c>
      <c r="D84" s="554"/>
      <c r="E84" s="265"/>
      <c r="F84" s="209">
        <v>150</v>
      </c>
      <c r="G84" s="209">
        <f>ROUND(E84*F84/100,0)</f>
        <v>0</v>
      </c>
      <c r="H84" s="344"/>
      <c r="I84" s="170"/>
      <c r="J84" s="79"/>
      <c r="K84" s="61"/>
      <c r="L84" s="49"/>
    </row>
    <row r="85" spans="1:12" ht="13.5" thickBot="1">
      <c r="A85" s="145"/>
      <c r="B85" s="146"/>
      <c r="C85" s="326" t="s">
        <v>225</v>
      </c>
      <c r="D85" s="174">
        <f>D76+D77+D78+D79+D81+D82+D83+D84</f>
        <v>0</v>
      </c>
      <c r="E85" s="147">
        <f>E76+E77+E78+E79+E81+E82+E83+E84</f>
        <v>0</v>
      </c>
      <c r="F85" s="353"/>
      <c r="G85" s="147">
        <f>G76+G77+G78+G79+G81+G82+G83+G84</f>
        <v>0</v>
      </c>
      <c r="H85" s="148"/>
      <c r="I85" s="148"/>
      <c r="J85" s="146"/>
      <c r="K85" s="61"/>
      <c r="L85" s="49"/>
    </row>
    <row r="86" spans="1:12" ht="12.75">
      <c r="A86" s="88"/>
      <c r="B86" s="224" t="s">
        <v>148</v>
      </c>
      <c r="C86" s="94" t="s">
        <v>455</v>
      </c>
      <c r="D86" s="172"/>
      <c r="E86" s="173"/>
      <c r="F86" s="173"/>
      <c r="G86" s="173"/>
      <c r="H86" s="344"/>
      <c r="I86" s="170"/>
      <c r="J86" s="46"/>
      <c r="K86" s="61"/>
      <c r="L86" s="49"/>
    </row>
    <row r="87" spans="1:12" ht="12.75">
      <c r="A87" s="78"/>
      <c r="B87" s="113" t="s">
        <v>146</v>
      </c>
      <c r="C87" s="99" t="s">
        <v>445</v>
      </c>
      <c r="D87" s="218"/>
      <c r="E87" s="219"/>
      <c r="F87" s="219"/>
      <c r="G87" s="176"/>
      <c r="H87" s="98"/>
      <c r="I87" s="170"/>
      <c r="J87" s="79"/>
      <c r="K87" s="61"/>
      <c r="L87" s="49"/>
    </row>
    <row r="88" spans="1:12" ht="12.75">
      <c r="A88" s="78"/>
      <c r="B88" s="113" t="s">
        <v>456</v>
      </c>
      <c r="C88" s="341" t="s">
        <v>437</v>
      </c>
      <c r="D88" s="151"/>
      <c r="E88" s="647"/>
      <c r="F88" s="203">
        <v>20</v>
      </c>
      <c r="G88" s="209">
        <f>ROUND(E88*F88/100,0)</f>
        <v>0</v>
      </c>
      <c r="H88" s="344"/>
      <c r="I88" s="170"/>
      <c r="J88" s="79"/>
      <c r="K88" s="61"/>
      <c r="L88" s="49"/>
    </row>
    <row r="89" spans="1:12" ht="12.75">
      <c r="A89" s="78"/>
      <c r="B89" s="322" t="s">
        <v>457</v>
      </c>
      <c r="C89" s="268" t="s">
        <v>438</v>
      </c>
      <c r="D89" s="164"/>
      <c r="E89" s="647"/>
      <c r="F89" s="209">
        <v>50</v>
      </c>
      <c r="G89" s="209">
        <f>ROUND(E89*F89/100,0)</f>
        <v>0</v>
      </c>
      <c r="H89" s="344"/>
      <c r="I89" s="170"/>
      <c r="J89" s="79"/>
      <c r="K89" s="61"/>
      <c r="L89" s="49"/>
    </row>
    <row r="90" spans="1:12" ht="12.75">
      <c r="A90" s="78"/>
      <c r="B90" s="322" t="s">
        <v>458</v>
      </c>
      <c r="C90" s="268" t="s">
        <v>439</v>
      </c>
      <c r="D90" s="164"/>
      <c r="E90" s="647"/>
      <c r="F90" s="209">
        <v>100</v>
      </c>
      <c r="G90" s="209">
        <f>ROUND(E90*F90/100,0)</f>
        <v>0</v>
      </c>
      <c r="H90" s="344"/>
      <c r="I90" s="170"/>
      <c r="J90" s="79"/>
      <c r="K90" s="61"/>
      <c r="L90" s="49"/>
    </row>
    <row r="91" spans="1:12" ht="12.75">
      <c r="A91" s="78"/>
      <c r="B91" s="322" t="s">
        <v>459</v>
      </c>
      <c r="C91" s="268" t="s">
        <v>440</v>
      </c>
      <c r="D91" s="164"/>
      <c r="E91" s="647"/>
      <c r="F91" s="209">
        <v>150</v>
      </c>
      <c r="G91" s="209">
        <f>ROUND(E91*F91/100,0)</f>
        <v>0</v>
      </c>
      <c r="H91" s="344"/>
      <c r="I91" s="170"/>
      <c r="J91" s="79"/>
      <c r="K91" s="61"/>
      <c r="L91" s="49"/>
    </row>
    <row r="92" spans="1:12" ht="12.75">
      <c r="A92" s="78"/>
      <c r="B92" s="322" t="s">
        <v>147</v>
      </c>
      <c r="C92" s="103" t="s">
        <v>450</v>
      </c>
      <c r="D92" s="172"/>
      <c r="E92" s="173"/>
      <c r="F92" s="173"/>
      <c r="G92" s="173"/>
      <c r="H92" s="344"/>
      <c r="I92" s="170"/>
      <c r="J92" s="79"/>
      <c r="K92" s="61"/>
      <c r="L92" s="49"/>
    </row>
    <row r="93" spans="1:12" ht="12.75">
      <c r="A93" s="78"/>
      <c r="B93" s="113" t="s">
        <v>460</v>
      </c>
      <c r="C93" s="341" t="s">
        <v>437</v>
      </c>
      <c r="D93" s="151"/>
      <c r="E93" s="647"/>
      <c r="F93" s="203">
        <v>20</v>
      </c>
      <c r="G93" s="209">
        <f>ROUND(E93*F93/100,0)</f>
        <v>0</v>
      </c>
      <c r="H93" s="344"/>
      <c r="I93" s="170"/>
      <c r="J93" s="79"/>
      <c r="K93" s="61"/>
      <c r="L93" s="49"/>
    </row>
    <row r="94" spans="1:12" ht="12.75">
      <c r="A94" s="78"/>
      <c r="B94" s="322" t="s">
        <v>461</v>
      </c>
      <c r="C94" s="268" t="s">
        <v>438</v>
      </c>
      <c r="D94" s="164"/>
      <c r="E94" s="647"/>
      <c r="F94" s="209">
        <v>50</v>
      </c>
      <c r="G94" s="209">
        <f>ROUND(E94*F94/100,0)</f>
        <v>0</v>
      </c>
      <c r="H94" s="344"/>
      <c r="I94" s="170"/>
      <c r="J94" s="79"/>
      <c r="K94" s="61"/>
      <c r="L94" s="49"/>
    </row>
    <row r="95" spans="1:12" ht="12.75">
      <c r="A95" s="78"/>
      <c r="B95" s="322" t="s">
        <v>462</v>
      </c>
      <c r="C95" s="268" t="s">
        <v>439</v>
      </c>
      <c r="D95" s="164"/>
      <c r="E95" s="647"/>
      <c r="F95" s="209">
        <v>100</v>
      </c>
      <c r="G95" s="209">
        <f>ROUND(E95*F95/100,0)</f>
        <v>0</v>
      </c>
      <c r="H95" s="344"/>
      <c r="I95" s="170"/>
      <c r="J95" s="79"/>
      <c r="K95" s="61"/>
      <c r="L95" s="49"/>
    </row>
    <row r="96" spans="1:12" ht="13.5" thickBot="1">
      <c r="A96" s="78"/>
      <c r="B96" s="113" t="s">
        <v>463</v>
      </c>
      <c r="C96" s="341" t="s">
        <v>440</v>
      </c>
      <c r="D96" s="164"/>
      <c r="E96" s="265"/>
      <c r="F96" s="214">
        <v>150</v>
      </c>
      <c r="G96" s="209">
        <f>ROUND(E96*F96/100,0)</f>
        <v>0</v>
      </c>
      <c r="H96" s="344"/>
      <c r="I96" s="170"/>
      <c r="J96" s="79"/>
      <c r="K96" s="61"/>
      <c r="L96" s="49"/>
    </row>
    <row r="97" spans="1:12" ht="13.5" thickBot="1">
      <c r="A97" s="145"/>
      <c r="B97" s="146"/>
      <c r="C97" s="326" t="s">
        <v>225</v>
      </c>
      <c r="D97" s="146"/>
      <c r="E97" s="175">
        <f>E88+E89+E90+E91+E93+E94+E95+E96</f>
        <v>0</v>
      </c>
      <c r="F97" s="220"/>
      <c r="G97" s="175">
        <f>G88+G89+G90+G91+G93+G94+G95+G96</f>
        <v>0</v>
      </c>
      <c r="H97" s="349"/>
      <c r="I97" s="148"/>
      <c r="J97" s="146"/>
      <c r="K97" s="61"/>
      <c r="L97" s="49"/>
    </row>
    <row r="98" spans="1:12" ht="13.5" thickBot="1">
      <c r="A98" s="145"/>
      <c r="B98" s="146"/>
      <c r="C98" s="146"/>
      <c r="D98" s="146"/>
      <c r="E98" s="146"/>
      <c r="F98" s="146"/>
      <c r="G98" s="148"/>
      <c r="H98" s="349"/>
      <c r="I98" s="148"/>
      <c r="J98" s="146"/>
      <c r="K98" s="61"/>
      <c r="L98" s="49"/>
    </row>
    <row r="99" spans="1:12" ht="13.5" thickBot="1">
      <c r="A99" s="145"/>
      <c r="B99" s="221" t="s">
        <v>34</v>
      </c>
      <c r="C99" s="222" t="s">
        <v>423</v>
      </c>
      <c r="D99" s="223">
        <f>D85</f>
        <v>0</v>
      </c>
      <c r="E99" s="211">
        <f>E85+E97</f>
        <v>0</v>
      </c>
      <c r="F99" s="220"/>
      <c r="G99" s="211">
        <f>G97+G85</f>
        <v>0</v>
      </c>
      <c r="H99" s="349"/>
      <c r="I99" s="148"/>
      <c r="J99" s="146"/>
      <c r="K99" s="61"/>
      <c r="L99" s="49"/>
    </row>
    <row r="100" spans="1:12" ht="12.75">
      <c r="A100" s="145"/>
      <c r="B100" s="146"/>
      <c r="C100" s="146"/>
      <c r="D100" s="146"/>
      <c r="E100" s="146"/>
      <c r="F100" s="148"/>
      <c r="G100" s="148"/>
      <c r="H100" s="349"/>
      <c r="I100" s="148"/>
      <c r="J100" s="146"/>
      <c r="K100" s="61"/>
      <c r="L100" s="49"/>
    </row>
    <row r="101" spans="1:12" ht="12.75">
      <c r="A101" s="88"/>
      <c r="B101" s="224" t="s">
        <v>76</v>
      </c>
      <c r="C101" s="94" t="s">
        <v>424</v>
      </c>
      <c r="D101" s="172"/>
      <c r="E101" s="173"/>
      <c r="F101" s="173"/>
      <c r="G101" s="173"/>
      <c r="H101" s="344"/>
      <c r="I101" s="170"/>
      <c r="J101" s="46"/>
      <c r="K101" s="61"/>
      <c r="L101" s="49"/>
    </row>
    <row r="102" spans="1:12" ht="12.75">
      <c r="A102" s="78"/>
      <c r="B102" s="113" t="s">
        <v>280</v>
      </c>
      <c r="C102" s="341" t="s">
        <v>437</v>
      </c>
      <c r="D102" s="554"/>
      <c r="E102" s="647"/>
      <c r="F102" s="203">
        <v>20</v>
      </c>
      <c r="G102" s="209">
        <f>ROUND(E102*F102/100,0)</f>
        <v>0</v>
      </c>
      <c r="H102" s="344"/>
      <c r="I102" s="170"/>
      <c r="J102" s="79"/>
      <c r="K102" s="61"/>
      <c r="L102" s="49"/>
    </row>
    <row r="103" spans="1:12" ht="12.75">
      <c r="A103" s="78"/>
      <c r="B103" s="322" t="s">
        <v>282</v>
      </c>
      <c r="C103" s="268" t="s">
        <v>438</v>
      </c>
      <c r="D103" s="554"/>
      <c r="E103" s="647"/>
      <c r="F103" s="209">
        <v>50</v>
      </c>
      <c r="G103" s="209">
        <f>ROUND(E103*F103/100,0)</f>
        <v>0</v>
      </c>
      <c r="H103" s="344"/>
      <c r="I103" s="170"/>
      <c r="J103" s="79"/>
      <c r="K103" s="61"/>
      <c r="L103" s="49"/>
    </row>
    <row r="104" spans="1:12" ht="12.75">
      <c r="A104" s="78"/>
      <c r="B104" s="322" t="s">
        <v>284</v>
      </c>
      <c r="C104" s="268" t="s">
        <v>439</v>
      </c>
      <c r="D104" s="554"/>
      <c r="E104" s="647"/>
      <c r="F104" s="209">
        <v>100</v>
      </c>
      <c r="G104" s="209">
        <f>ROUND(E104*F104/100,0)</f>
        <v>0</v>
      </c>
      <c r="H104" s="344"/>
      <c r="I104" s="170"/>
      <c r="J104" s="79"/>
      <c r="K104" s="61"/>
      <c r="L104" s="49"/>
    </row>
    <row r="105" spans="1:12" ht="13.5" thickBot="1">
      <c r="A105" s="78"/>
      <c r="B105" s="322" t="s">
        <v>286</v>
      </c>
      <c r="C105" s="268" t="s">
        <v>464</v>
      </c>
      <c r="D105" s="554"/>
      <c r="E105" s="265"/>
      <c r="F105" s="214">
        <v>350</v>
      </c>
      <c r="G105" s="209">
        <f>ROUND(E105*F105/100,0)</f>
        <v>0</v>
      </c>
      <c r="H105" s="344"/>
      <c r="I105" s="170"/>
      <c r="J105" s="79"/>
      <c r="K105" s="61"/>
      <c r="L105" s="49"/>
    </row>
    <row r="106" spans="1:12" ht="13.5" thickBot="1">
      <c r="A106" s="145"/>
      <c r="B106" s="146"/>
      <c r="C106" s="326" t="s">
        <v>225</v>
      </c>
      <c r="D106" s="174">
        <f>D102+D103+D104+D105</f>
        <v>0</v>
      </c>
      <c r="E106" s="174">
        <f>E102+E103+E104+E105</f>
        <v>0</v>
      </c>
      <c r="F106" s="220"/>
      <c r="G106" s="147">
        <f>G102+G103+G104+G105</f>
        <v>0</v>
      </c>
      <c r="H106" s="148"/>
      <c r="I106" s="148"/>
      <c r="J106" s="146"/>
      <c r="K106" s="61"/>
      <c r="L106" s="49"/>
    </row>
    <row r="107" spans="1:12" ht="12.75">
      <c r="A107" s="88"/>
      <c r="B107" s="224" t="s">
        <v>223</v>
      </c>
      <c r="C107" s="94" t="s">
        <v>221</v>
      </c>
      <c r="D107" s="172"/>
      <c r="E107" s="173"/>
      <c r="F107" s="173"/>
      <c r="G107" s="173"/>
      <c r="H107" s="344"/>
      <c r="I107" s="170"/>
      <c r="J107" s="46"/>
      <c r="K107" s="61"/>
      <c r="L107" s="49"/>
    </row>
    <row r="108" spans="1:12" ht="12.75">
      <c r="A108" s="78"/>
      <c r="B108" s="113" t="s">
        <v>305</v>
      </c>
      <c r="C108" s="99" t="s">
        <v>222</v>
      </c>
      <c r="D108" s="554"/>
      <c r="E108" s="647"/>
      <c r="F108" s="203">
        <v>0</v>
      </c>
      <c r="G108" s="209">
        <f>ROUND(E108*F108/100,0)</f>
        <v>0</v>
      </c>
      <c r="H108" s="344"/>
      <c r="I108" s="170"/>
      <c r="J108" s="79"/>
      <c r="K108" s="61"/>
      <c r="L108" s="49"/>
    </row>
    <row r="109" spans="1:12" ht="12.75">
      <c r="A109" s="78"/>
      <c r="B109" s="322" t="s">
        <v>307</v>
      </c>
      <c r="C109" s="103" t="s">
        <v>224</v>
      </c>
      <c r="D109" s="554"/>
      <c r="E109" s="647"/>
      <c r="F109" s="209">
        <v>20</v>
      </c>
      <c r="G109" s="209">
        <f>ROUND(E109*F109/100,0)</f>
        <v>0</v>
      </c>
      <c r="H109" s="344"/>
      <c r="I109" s="170"/>
      <c r="J109" s="79"/>
      <c r="K109" s="61"/>
      <c r="L109" s="49"/>
    </row>
    <row r="110" spans="1:12" ht="12.75">
      <c r="A110" s="78"/>
      <c r="B110" s="113" t="s">
        <v>309</v>
      </c>
      <c r="C110" s="99" t="s">
        <v>31</v>
      </c>
      <c r="D110" s="554"/>
      <c r="E110" s="647"/>
      <c r="F110" s="214">
        <v>0</v>
      </c>
      <c r="G110" s="209">
        <f>ROUND(E110*F110/100,0)</f>
        <v>0</v>
      </c>
      <c r="H110" s="344"/>
      <c r="I110" s="170"/>
      <c r="J110" s="79"/>
      <c r="K110" s="61"/>
      <c r="L110" s="49"/>
    </row>
    <row r="111" spans="1:12" ht="13.5" thickBot="1">
      <c r="A111" s="78"/>
      <c r="B111" s="113" t="s">
        <v>311</v>
      </c>
      <c r="C111" s="99" t="s">
        <v>465</v>
      </c>
      <c r="D111" s="132"/>
      <c r="E111" s="265"/>
      <c r="F111" s="214">
        <v>0</v>
      </c>
      <c r="G111" s="209">
        <f>ROUND(E111*F111/100,0)</f>
        <v>0</v>
      </c>
      <c r="H111" s="344"/>
      <c r="I111" s="170"/>
      <c r="J111" s="79"/>
      <c r="K111" s="61"/>
      <c r="L111" s="49"/>
    </row>
    <row r="112" spans="1:12" ht="13.5" thickBot="1">
      <c r="A112" s="145"/>
      <c r="B112" s="146"/>
      <c r="C112" s="326" t="s">
        <v>225</v>
      </c>
      <c r="D112" s="174">
        <f>D108+D109+D110</f>
        <v>0</v>
      </c>
      <c r="E112" s="211">
        <f>E108+E109+E110+E111</f>
        <v>0</v>
      </c>
      <c r="F112" s="220"/>
      <c r="G112" s="213">
        <f>G108+G109+G110+G111</f>
        <v>0</v>
      </c>
      <c r="H112" s="148"/>
      <c r="I112" s="148"/>
      <c r="J112" s="146"/>
      <c r="K112" s="61"/>
      <c r="L112" s="49"/>
    </row>
    <row r="113" spans="1:12" ht="12.75">
      <c r="A113" s="88"/>
      <c r="B113" s="224" t="s">
        <v>273</v>
      </c>
      <c r="C113" s="94" t="s">
        <v>425</v>
      </c>
      <c r="D113" s="172"/>
      <c r="E113" s="173"/>
      <c r="F113" s="173"/>
      <c r="G113" s="173"/>
      <c r="H113" s="344"/>
      <c r="I113" s="170"/>
      <c r="J113" s="46"/>
      <c r="K113" s="61"/>
      <c r="L113" s="49"/>
    </row>
    <row r="114" spans="1:12" ht="12.75">
      <c r="A114" s="78"/>
      <c r="B114" s="113" t="s">
        <v>316</v>
      </c>
      <c r="C114" s="99" t="s">
        <v>466</v>
      </c>
      <c r="D114" s="554"/>
      <c r="E114" s="647"/>
      <c r="F114" s="203">
        <v>75</v>
      </c>
      <c r="G114" s="209">
        <f>ROUND(E114*F114/100,0)</f>
        <v>0</v>
      </c>
      <c r="H114" s="344"/>
      <c r="I114" s="170"/>
      <c r="J114" s="79"/>
      <c r="K114" s="61"/>
      <c r="L114" s="49"/>
    </row>
    <row r="115" spans="1:12" ht="13.5" thickBot="1">
      <c r="A115" s="78"/>
      <c r="B115" s="113" t="s">
        <v>318</v>
      </c>
      <c r="C115" s="99" t="s">
        <v>467</v>
      </c>
      <c r="D115" s="554"/>
      <c r="E115" s="265"/>
      <c r="F115" s="214">
        <v>100</v>
      </c>
      <c r="G115" s="209">
        <f>ROUND(E115*F115/100,0)</f>
        <v>0</v>
      </c>
      <c r="H115" s="344"/>
      <c r="I115" s="170"/>
      <c r="J115" s="79"/>
      <c r="K115" s="61"/>
      <c r="L115" s="49"/>
    </row>
    <row r="116" spans="1:12" ht="13.5" thickBot="1">
      <c r="A116" s="145"/>
      <c r="B116" s="146"/>
      <c r="C116" s="326" t="s">
        <v>225</v>
      </c>
      <c r="D116" s="174">
        <f>D114+D115</f>
        <v>0</v>
      </c>
      <c r="E116" s="211">
        <f>E114+E115</f>
        <v>0</v>
      </c>
      <c r="F116" s="220"/>
      <c r="G116" s="211">
        <f>G114+G115</f>
        <v>0</v>
      </c>
      <c r="H116" s="349"/>
      <c r="I116" s="148"/>
      <c r="J116" s="146"/>
      <c r="K116" s="61"/>
      <c r="L116" s="49"/>
    </row>
    <row r="117" spans="1:12" ht="12.75">
      <c r="A117" s="88"/>
      <c r="B117" s="224" t="s">
        <v>276</v>
      </c>
      <c r="C117" s="94" t="s">
        <v>275</v>
      </c>
      <c r="D117" s="172"/>
      <c r="E117" s="173"/>
      <c r="F117" s="173"/>
      <c r="G117" s="173"/>
      <c r="H117" s="344"/>
      <c r="I117" s="170"/>
      <c r="J117" s="46"/>
      <c r="K117" s="61"/>
      <c r="L117" s="49"/>
    </row>
    <row r="118" spans="1:12" ht="12.75">
      <c r="A118" s="78"/>
      <c r="B118" s="113" t="s">
        <v>468</v>
      </c>
      <c r="C118" s="341" t="s">
        <v>469</v>
      </c>
      <c r="D118" s="554"/>
      <c r="E118" s="647"/>
      <c r="F118" s="203">
        <v>35</v>
      </c>
      <c r="G118" s="209">
        <f>ROUND(E118*F118/100,0)</f>
        <v>0</v>
      </c>
      <c r="H118" s="344"/>
      <c r="I118" s="170"/>
      <c r="J118" s="79"/>
      <c r="K118" s="61"/>
      <c r="L118" s="49"/>
    </row>
    <row r="119" spans="1:12" ht="12.75">
      <c r="A119" s="78"/>
      <c r="B119" s="113" t="s">
        <v>470</v>
      </c>
      <c r="C119" s="268" t="s">
        <v>438</v>
      </c>
      <c r="D119" s="554"/>
      <c r="E119" s="647"/>
      <c r="F119" s="209">
        <v>50</v>
      </c>
      <c r="G119" s="209">
        <f>ROUND(E119*F119/100,0)</f>
        <v>0</v>
      </c>
      <c r="H119" s="344"/>
      <c r="I119" s="170"/>
      <c r="J119" s="79"/>
      <c r="K119" s="61"/>
      <c r="L119" s="49"/>
    </row>
    <row r="120" spans="1:12" ht="12.75">
      <c r="A120" s="78"/>
      <c r="B120" s="113" t="s">
        <v>471</v>
      </c>
      <c r="C120" s="268" t="s">
        <v>472</v>
      </c>
      <c r="D120" s="554"/>
      <c r="E120" s="647"/>
      <c r="F120" s="209">
        <v>75</v>
      </c>
      <c r="G120" s="209">
        <f>ROUND(E120*F120/100,0)</f>
        <v>0</v>
      </c>
      <c r="H120" s="344"/>
      <c r="I120" s="170"/>
      <c r="J120" s="79"/>
      <c r="K120" s="61"/>
      <c r="L120" s="49"/>
    </row>
    <row r="121" spans="1:12" ht="13.5" thickBot="1">
      <c r="A121" s="78"/>
      <c r="B121" s="113" t="s">
        <v>473</v>
      </c>
      <c r="C121" s="341" t="s">
        <v>439</v>
      </c>
      <c r="D121" s="554"/>
      <c r="E121" s="265"/>
      <c r="F121" s="214">
        <v>100</v>
      </c>
      <c r="G121" s="209">
        <f>ROUND(E121*F121/100,0)</f>
        <v>0</v>
      </c>
      <c r="H121" s="344"/>
      <c r="I121" s="170"/>
      <c r="J121" s="79"/>
      <c r="K121" s="61"/>
      <c r="L121" s="49"/>
    </row>
    <row r="122" spans="1:12" ht="13.5" thickBot="1">
      <c r="A122" s="145"/>
      <c r="B122" s="146"/>
      <c r="C122" s="326" t="s">
        <v>225</v>
      </c>
      <c r="D122" s="174">
        <f>D118+D119+D120+D121</f>
        <v>0</v>
      </c>
      <c r="E122" s="211">
        <f>E118+E119+E120+E121</f>
        <v>0</v>
      </c>
      <c r="F122" s="220"/>
      <c r="G122" s="211">
        <f>G118+G119+G120+G121</f>
        <v>0</v>
      </c>
      <c r="H122" s="349"/>
      <c r="I122" s="148"/>
      <c r="J122" s="146"/>
      <c r="K122" s="61"/>
      <c r="L122" s="49"/>
    </row>
    <row r="123" spans="1:12" ht="12.75">
      <c r="A123" s="88"/>
      <c r="B123" s="224" t="s">
        <v>315</v>
      </c>
      <c r="C123" s="94" t="s">
        <v>426</v>
      </c>
      <c r="D123" s="329"/>
      <c r="E123" s="317"/>
      <c r="F123" s="172"/>
      <c r="G123" s="173"/>
      <c r="H123" s="344"/>
      <c r="I123" s="170"/>
      <c r="J123" s="46"/>
      <c r="K123" s="61"/>
      <c r="L123" s="49"/>
    </row>
    <row r="124" spans="1:12" ht="12.75">
      <c r="A124" s="78"/>
      <c r="B124" s="322" t="s">
        <v>474</v>
      </c>
      <c r="C124" s="103" t="s">
        <v>475</v>
      </c>
      <c r="D124" s="177"/>
      <c r="E124" s="176"/>
      <c r="F124" s="176"/>
      <c r="G124" s="176"/>
      <c r="H124" s="344"/>
      <c r="I124" s="170"/>
      <c r="J124" s="79"/>
      <c r="K124" s="61"/>
      <c r="L124" s="49"/>
    </row>
    <row r="125" spans="1:12" ht="12.75">
      <c r="A125" s="78"/>
      <c r="B125" s="113" t="s">
        <v>476</v>
      </c>
      <c r="C125" s="341" t="s">
        <v>436</v>
      </c>
      <c r="D125" s="554"/>
      <c r="E125" s="647"/>
      <c r="F125" s="203">
        <v>0</v>
      </c>
      <c r="G125" s="209">
        <f aca="true" t="shared" si="1" ref="G125:G131">ROUND(E125*F125/100,0)</f>
        <v>0</v>
      </c>
      <c r="H125" s="344"/>
      <c r="I125" s="170"/>
      <c r="J125" s="79"/>
      <c r="K125" s="61"/>
      <c r="L125" s="49"/>
    </row>
    <row r="126" spans="1:12" ht="12.75">
      <c r="A126" s="78"/>
      <c r="B126" s="322" t="s">
        <v>477</v>
      </c>
      <c r="C126" s="341" t="s">
        <v>437</v>
      </c>
      <c r="D126" s="554"/>
      <c r="E126" s="647"/>
      <c r="F126" s="214">
        <v>20</v>
      </c>
      <c r="G126" s="209">
        <f t="shared" si="1"/>
        <v>0</v>
      </c>
      <c r="H126" s="344"/>
      <c r="I126" s="170"/>
      <c r="J126" s="79"/>
      <c r="K126" s="61"/>
      <c r="L126" s="49"/>
    </row>
    <row r="127" spans="1:12" ht="12.75">
      <c r="A127" s="78"/>
      <c r="B127" s="322" t="s">
        <v>478</v>
      </c>
      <c r="C127" s="341" t="s">
        <v>469</v>
      </c>
      <c r="D127" s="554"/>
      <c r="E127" s="647"/>
      <c r="F127" s="214">
        <v>35</v>
      </c>
      <c r="G127" s="209">
        <f t="shared" si="1"/>
        <v>0</v>
      </c>
      <c r="H127" s="344"/>
      <c r="I127" s="170"/>
      <c r="J127" s="79"/>
      <c r="K127" s="61"/>
      <c r="L127" s="49"/>
    </row>
    <row r="128" spans="1:12" ht="12.75">
      <c r="A128" s="78"/>
      <c r="B128" s="322" t="s">
        <v>479</v>
      </c>
      <c r="C128" s="268" t="s">
        <v>438</v>
      </c>
      <c r="D128" s="554"/>
      <c r="E128" s="647"/>
      <c r="F128" s="214">
        <v>50</v>
      </c>
      <c r="G128" s="209">
        <f t="shared" si="1"/>
        <v>0</v>
      </c>
      <c r="H128" s="344"/>
      <c r="I128" s="170"/>
      <c r="J128" s="79"/>
      <c r="K128" s="61"/>
      <c r="L128" s="49"/>
    </row>
    <row r="129" spans="1:12" ht="12.75">
      <c r="A129" s="78"/>
      <c r="B129" s="322" t="s">
        <v>480</v>
      </c>
      <c r="C129" s="268" t="s">
        <v>472</v>
      </c>
      <c r="D129" s="554"/>
      <c r="E129" s="647"/>
      <c r="F129" s="214">
        <v>75</v>
      </c>
      <c r="G129" s="209">
        <f t="shared" si="1"/>
        <v>0</v>
      </c>
      <c r="H129" s="344"/>
      <c r="I129" s="170"/>
      <c r="J129" s="79"/>
      <c r="K129" s="61"/>
      <c r="L129" s="49"/>
    </row>
    <row r="130" spans="1:12" ht="12.75">
      <c r="A130" s="78"/>
      <c r="B130" s="322" t="s">
        <v>481</v>
      </c>
      <c r="C130" s="268" t="s">
        <v>439</v>
      </c>
      <c r="D130" s="554"/>
      <c r="E130" s="647"/>
      <c r="F130" s="214">
        <v>100</v>
      </c>
      <c r="G130" s="209">
        <f t="shared" si="1"/>
        <v>0</v>
      </c>
      <c r="H130" s="344"/>
      <c r="I130" s="170"/>
      <c r="J130" s="79"/>
      <c r="K130" s="61"/>
      <c r="L130" s="49"/>
    </row>
    <row r="131" spans="1:12" ht="12.75">
      <c r="A131" s="78"/>
      <c r="B131" s="113" t="s">
        <v>482</v>
      </c>
      <c r="C131" s="341" t="s">
        <v>440</v>
      </c>
      <c r="D131" s="554"/>
      <c r="E131" s="647"/>
      <c r="F131" s="214">
        <v>150</v>
      </c>
      <c r="G131" s="209">
        <f t="shared" si="1"/>
        <v>0</v>
      </c>
      <c r="H131" s="344"/>
      <c r="I131" s="170"/>
      <c r="J131" s="79"/>
      <c r="K131" s="61"/>
      <c r="L131" s="49"/>
    </row>
    <row r="132" spans="1:12" ht="12.75">
      <c r="A132" s="78"/>
      <c r="B132" s="322" t="s">
        <v>483</v>
      </c>
      <c r="C132" s="103" t="s">
        <v>484</v>
      </c>
      <c r="D132" s="172"/>
      <c r="E132" s="173"/>
      <c r="F132" s="173"/>
      <c r="G132" s="173"/>
      <c r="H132" s="344"/>
      <c r="I132" s="170"/>
      <c r="J132" s="79"/>
      <c r="K132" s="61"/>
      <c r="L132" s="49"/>
    </row>
    <row r="133" spans="1:12" ht="12.75">
      <c r="A133" s="78"/>
      <c r="B133" s="113" t="s">
        <v>485</v>
      </c>
      <c r="C133" s="341" t="s">
        <v>438</v>
      </c>
      <c r="D133" s="554"/>
      <c r="E133" s="647"/>
      <c r="F133" s="203">
        <v>50</v>
      </c>
      <c r="G133" s="209">
        <f>ROUND(E133*F133/100,0)</f>
        <v>0</v>
      </c>
      <c r="H133" s="344"/>
      <c r="I133" s="170"/>
      <c r="J133" s="79"/>
      <c r="K133" s="61"/>
      <c r="L133" s="49"/>
    </row>
    <row r="134" spans="1:12" ht="12.75">
      <c r="A134" s="78"/>
      <c r="B134" s="113" t="s">
        <v>486</v>
      </c>
      <c r="C134" s="341" t="s">
        <v>439</v>
      </c>
      <c r="D134" s="554"/>
      <c r="E134" s="647"/>
      <c r="F134" s="209">
        <v>100</v>
      </c>
      <c r="G134" s="209">
        <f>ROUND(E134*F134/100,0)</f>
        <v>0</v>
      </c>
      <c r="H134" s="344"/>
      <c r="I134" s="170"/>
      <c r="J134" s="79"/>
      <c r="K134" s="61"/>
      <c r="L134" s="49"/>
    </row>
    <row r="135" spans="1:12" ht="13.5" thickBot="1">
      <c r="A135" s="78"/>
      <c r="B135" s="322" t="s">
        <v>487</v>
      </c>
      <c r="C135" s="341" t="s">
        <v>440</v>
      </c>
      <c r="D135" s="554"/>
      <c r="E135" s="265"/>
      <c r="F135" s="214">
        <v>150</v>
      </c>
      <c r="G135" s="209">
        <f>ROUND(E135*F135/100,0)</f>
        <v>0</v>
      </c>
      <c r="H135" s="344"/>
      <c r="I135" s="170"/>
      <c r="J135" s="79"/>
      <c r="K135" s="61"/>
      <c r="L135" s="49"/>
    </row>
    <row r="136" spans="1:12" ht="13.5" thickBot="1">
      <c r="A136" s="145"/>
      <c r="B136" s="146"/>
      <c r="C136" s="326" t="s">
        <v>225</v>
      </c>
      <c r="D136" s="147">
        <f>D125+D126+D127+D128+D129+D130+D131+D133+D134+D135</f>
        <v>0</v>
      </c>
      <c r="E136" s="174">
        <f>E125+E126+E127+E128+E129+E130+E131+E133+E134+E135</f>
        <v>0</v>
      </c>
      <c r="F136" s="220"/>
      <c r="G136" s="174">
        <f>G125+G126+G127+G128+G129+G130+G131+G133+G134+G135</f>
        <v>0</v>
      </c>
      <c r="H136" s="349"/>
      <c r="I136" s="148"/>
      <c r="J136" s="146"/>
      <c r="K136" s="61"/>
      <c r="L136" s="49"/>
    </row>
    <row r="137" spans="1:12" ht="12.75">
      <c r="A137" s="88"/>
      <c r="B137" s="224" t="s">
        <v>258</v>
      </c>
      <c r="C137" s="692" t="s">
        <v>743</v>
      </c>
      <c r="D137" s="693"/>
      <c r="E137" s="694"/>
      <c r="F137" s="693"/>
      <c r="G137" s="176"/>
      <c r="H137" s="98"/>
      <c r="I137" s="79"/>
      <c r="J137" s="79"/>
      <c r="K137" s="61"/>
      <c r="L137" s="49"/>
    </row>
    <row r="138" spans="1:12" ht="12.75">
      <c r="A138" s="88"/>
      <c r="B138" s="113" t="s">
        <v>488</v>
      </c>
      <c r="C138" s="708" t="s">
        <v>744</v>
      </c>
      <c r="D138" s="172"/>
      <c r="E138" s="173"/>
      <c r="F138" s="173"/>
      <c r="G138" s="695"/>
      <c r="H138" s="98"/>
      <c r="I138" s="79"/>
      <c r="J138" s="79"/>
      <c r="K138" s="61"/>
      <c r="L138" s="49"/>
    </row>
    <row r="139" spans="1:12" ht="25.5">
      <c r="A139" s="78"/>
      <c r="B139" s="113" t="s">
        <v>745</v>
      </c>
      <c r="C139" s="702" t="s">
        <v>753</v>
      </c>
      <c r="D139" s="554"/>
      <c r="E139" s="554"/>
      <c r="F139" s="703">
        <v>250</v>
      </c>
      <c r="G139" s="209">
        <f>ROUND(E139*F139/100,0)</f>
        <v>0</v>
      </c>
      <c r="H139" s="98"/>
      <c r="I139" s="79"/>
      <c r="J139" s="79"/>
      <c r="K139" s="61"/>
      <c r="L139" s="49"/>
    </row>
    <row r="140" spans="1:12" ht="12.75">
      <c r="A140" s="78"/>
      <c r="B140" s="113" t="s">
        <v>746</v>
      </c>
      <c r="C140" s="99" t="s">
        <v>754</v>
      </c>
      <c r="D140" s="554"/>
      <c r="E140" s="647"/>
      <c r="F140" s="703">
        <v>250</v>
      </c>
      <c r="G140" s="209">
        <f>ROUND(E140*F140/100,0)</f>
        <v>0</v>
      </c>
      <c r="H140" s="98"/>
      <c r="I140" s="79"/>
      <c r="J140" s="79"/>
      <c r="K140" s="61"/>
      <c r="L140" s="49"/>
    </row>
    <row r="141" spans="1:12" ht="13.5" thickBot="1">
      <c r="A141" s="78"/>
      <c r="B141" s="113" t="s">
        <v>747</v>
      </c>
      <c r="C141" s="99" t="s">
        <v>755</v>
      </c>
      <c r="D141" s="265"/>
      <c r="E141" s="648"/>
      <c r="F141" s="704">
        <v>250</v>
      </c>
      <c r="G141" s="209">
        <f>ROUND(E141*F141/100,0)</f>
        <v>0</v>
      </c>
      <c r="H141" s="98"/>
      <c r="I141" s="79"/>
      <c r="J141" s="79"/>
      <c r="K141" s="61"/>
      <c r="L141" s="49"/>
    </row>
    <row r="142" spans="1:12" ht="13.5" thickBot="1">
      <c r="A142" s="78"/>
      <c r="B142" s="113"/>
      <c r="C142" s="698" t="s">
        <v>225</v>
      </c>
      <c r="D142" s="712">
        <f>D139+D140+D141</f>
        <v>0</v>
      </c>
      <c r="E142" s="713">
        <f>E139+E140+E141</f>
        <v>0</v>
      </c>
      <c r="F142" s="699"/>
      <c r="G142" s="707">
        <f>G139+G140+G141</f>
        <v>0</v>
      </c>
      <c r="H142" s="79"/>
      <c r="I142" s="79"/>
      <c r="J142" s="79"/>
      <c r="K142" s="61"/>
      <c r="L142" s="49"/>
    </row>
    <row r="143" spans="1:12" ht="12.75">
      <c r="A143" s="78"/>
      <c r="B143" s="113" t="s">
        <v>489</v>
      </c>
      <c r="C143" s="708" t="s">
        <v>748</v>
      </c>
      <c r="D143" s="696"/>
      <c r="E143" s="701"/>
      <c r="F143" s="700"/>
      <c r="G143" s="697"/>
      <c r="H143" s="98"/>
      <c r="I143" s="79"/>
      <c r="J143" s="79"/>
      <c r="K143" s="61"/>
      <c r="L143" s="49"/>
    </row>
    <row r="144" spans="1:12" ht="12.75">
      <c r="A144" s="78"/>
      <c r="B144" s="113" t="s">
        <v>749</v>
      </c>
      <c r="C144" s="705" t="s">
        <v>138</v>
      </c>
      <c r="D144" s="554"/>
      <c r="E144" s="554"/>
      <c r="F144" s="703">
        <v>1250</v>
      </c>
      <c r="G144" s="209">
        <f>ROUND(E144*F144/100,0)</f>
        <v>0</v>
      </c>
      <c r="H144" s="98"/>
      <c r="I144" s="79"/>
      <c r="J144" s="79"/>
      <c r="K144" s="61"/>
      <c r="L144" s="49"/>
    </row>
    <row r="145" spans="1:12" ht="13.5" thickBot="1">
      <c r="A145" s="78"/>
      <c r="B145" s="113" t="s">
        <v>750</v>
      </c>
      <c r="C145" s="705" t="s">
        <v>756</v>
      </c>
      <c r="D145" s="265"/>
      <c r="E145" s="265"/>
      <c r="F145" s="704">
        <v>1250</v>
      </c>
      <c r="G145" s="209">
        <f>ROUND(E145*F145/100,0)</f>
        <v>0</v>
      </c>
      <c r="H145" s="98"/>
      <c r="I145" s="79"/>
      <c r="J145" s="79"/>
      <c r="K145" s="61"/>
      <c r="L145" s="49"/>
    </row>
    <row r="146" spans="1:12" ht="13.5" thickBot="1">
      <c r="A146" s="78"/>
      <c r="B146" s="113"/>
      <c r="C146" s="698" t="s">
        <v>225</v>
      </c>
      <c r="D146" s="712">
        <f>D144+D145</f>
        <v>0</v>
      </c>
      <c r="E146" s="715">
        <f>E144+E145</f>
        <v>0</v>
      </c>
      <c r="F146" s="706"/>
      <c r="G146" s="714">
        <f>G144+G145</f>
        <v>0</v>
      </c>
      <c r="H146" s="79"/>
      <c r="I146" s="79"/>
      <c r="J146" s="79"/>
      <c r="K146" s="61"/>
      <c r="L146" s="49"/>
    </row>
    <row r="147" spans="1:12" ht="25.5">
      <c r="A147" s="78"/>
      <c r="B147" s="113" t="s">
        <v>490</v>
      </c>
      <c r="C147" s="709" t="s">
        <v>753</v>
      </c>
      <c r="D147" s="554"/>
      <c r="E147" s="554"/>
      <c r="F147" s="151"/>
      <c r="G147" s="177"/>
      <c r="H147" s="98"/>
      <c r="I147" s="79"/>
      <c r="J147" s="79"/>
      <c r="K147" s="61"/>
      <c r="L147" s="49"/>
    </row>
    <row r="148" spans="1:12" ht="25.5">
      <c r="A148" s="78"/>
      <c r="B148" s="113" t="s">
        <v>491</v>
      </c>
      <c r="C148" s="709" t="s">
        <v>757</v>
      </c>
      <c r="D148" s="554"/>
      <c r="E148" s="647"/>
      <c r="F148" s="132"/>
      <c r="G148" s="172"/>
      <c r="H148" s="98"/>
      <c r="I148" s="79"/>
      <c r="J148" s="79"/>
      <c r="K148" s="61"/>
      <c r="L148" s="49"/>
    </row>
    <row r="149" spans="1:12" ht="12.75">
      <c r="A149" s="78"/>
      <c r="B149" s="113" t="s">
        <v>492</v>
      </c>
      <c r="C149" s="710" t="s">
        <v>754</v>
      </c>
      <c r="D149" s="554"/>
      <c r="E149" s="647"/>
      <c r="F149" s="132"/>
      <c r="G149" s="172"/>
      <c r="H149" s="98"/>
      <c r="I149" s="79"/>
      <c r="J149" s="79"/>
      <c r="K149" s="61"/>
      <c r="L149" s="49"/>
    </row>
    <row r="150" spans="1:12" ht="12.75">
      <c r="A150" s="78"/>
      <c r="B150" s="113" t="s">
        <v>493</v>
      </c>
      <c r="C150" s="705" t="s">
        <v>755</v>
      </c>
      <c r="D150" s="554"/>
      <c r="E150" s="647"/>
      <c r="F150" s="132"/>
      <c r="G150" s="172"/>
      <c r="H150" s="98"/>
      <c r="I150" s="79"/>
      <c r="J150" s="79"/>
      <c r="K150" s="61"/>
      <c r="L150" s="49"/>
    </row>
    <row r="151" spans="1:12" ht="12.75">
      <c r="A151" s="78"/>
      <c r="B151" s="113" t="s">
        <v>751</v>
      </c>
      <c r="C151" s="705" t="s">
        <v>758</v>
      </c>
      <c r="D151" s="554"/>
      <c r="E151" s="647"/>
      <c r="F151" s="132"/>
      <c r="G151" s="232"/>
      <c r="H151" s="98"/>
      <c r="I151" s="79"/>
      <c r="J151" s="79"/>
      <c r="K151" s="61"/>
      <c r="L151" s="49"/>
    </row>
    <row r="152" spans="1:12" ht="12.75">
      <c r="A152" s="78"/>
      <c r="B152" s="113" t="s">
        <v>752</v>
      </c>
      <c r="C152" s="705" t="s">
        <v>759</v>
      </c>
      <c r="D152" s="554"/>
      <c r="E152" s="647"/>
      <c r="F152" s="132"/>
      <c r="G152" s="232"/>
      <c r="H152" s="98"/>
      <c r="I152" s="79"/>
      <c r="J152" s="79"/>
      <c r="K152" s="61"/>
      <c r="L152" s="49"/>
    </row>
    <row r="153" spans="1:12" ht="13.5" thickBot="1">
      <c r="A153" s="78"/>
      <c r="B153" s="711" t="s">
        <v>760</v>
      </c>
      <c r="C153" s="705" t="s">
        <v>142</v>
      </c>
      <c r="D153" s="554"/>
      <c r="E153" s="265"/>
      <c r="F153" s="132"/>
      <c r="G153" s="232"/>
      <c r="H153" s="98"/>
      <c r="I153" s="79"/>
      <c r="J153" s="79"/>
      <c r="K153" s="61"/>
      <c r="L153" s="49"/>
    </row>
    <row r="154" spans="1:12" ht="13.5" thickBot="1">
      <c r="A154" s="145"/>
      <c r="B154" s="146"/>
      <c r="C154" s="326" t="s">
        <v>225</v>
      </c>
      <c r="D154" s="174">
        <f>D147+D148+D149+D150+D151+D152+D153</f>
        <v>0</v>
      </c>
      <c r="E154" s="174">
        <f>E147+E148+E149+E150+E151+E152+E153</f>
        <v>0</v>
      </c>
      <c r="F154" s="354"/>
      <c r="G154" s="212"/>
      <c r="H154" s="153"/>
      <c r="I154" s="146"/>
      <c r="J154" s="146"/>
      <c r="K154" s="61"/>
      <c r="L154" s="49"/>
    </row>
    <row r="155" spans="1:12" ht="12.75">
      <c r="A155" s="88"/>
      <c r="B155" s="224" t="s">
        <v>261</v>
      </c>
      <c r="C155" s="94" t="s">
        <v>427</v>
      </c>
      <c r="D155" s="177"/>
      <c r="E155" s="176"/>
      <c r="F155" s="173"/>
      <c r="G155" s="173"/>
      <c r="H155" s="344"/>
      <c r="I155" s="170"/>
      <c r="J155" s="46"/>
      <c r="K155" s="61"/>
      <c r="L155" s="49"/>
    </row>
    <row r="156" spans="1:12" ht="12.75">
      <c r="A156" s="78"/>
      <c r="B156" s="113" t="s">
        <v>494</v>
      </c>
      <c r="C156" s="99" t="s">
        <v>495</v>
      </c>
      <c r="D156" s="554"/>
      <c r="E156" s="647"/>
      <c r="F156" s="203">
        <v>100</v>
      </c>
      <c r="G156" s="209">
        <f>ROUND(E156*F156/100,0)</f>
        <v>0</v>
      </c>
      <c r="H156" s="344"/>
      <c r="I156" s="170"/>
      <c r="J156" s="79"/>
      <c r="K156" s="61"/>
      <c r="L156" s="49"/>
    </row>
    <row r="157" spans="1:12" ht="12.75">
      <c r="A157" s="78"/>
      <c r="B157" s="322" t="s">
        <v>496</v>
      </c>
      <c r="C157" s="103" t="s">
        <v>497</v>
      </c>
      <c r="D157" s="554"/>
      <c r="E157" s="647"/>
      <c r="F157" s="209">
        <v>100</v>
      </c>
      <c r="G157" s="209">
        <f>ROUND(E157*F157/100,0)</f>
        <v>0</v>
      </c>
      <c r="H157" s="344"/>
      <c r="I157" s="170"/>
      <c r="J157" s="79"/>
      <c r="K157" s="61"/>
      <c r="L157" s="49"/>
    </row>
    <row r="158" spans="1:12" ht="12.75">
      <c r="A158" s="78"/>
      <c r="B158" s="322" t="s">
        <v>498</v>
      </c>
      <c r="C158" s="103" t="s">
        <v>499</v>
      </c>
      <c r="D158" s="554"/>
      <c r="E158" s="647"/>
      <c r="F158" s="209">
        <v>150</v>
      </c>
      <c r="G158" s="209">
        <f>ROUND(E158*F158/100,0)</f>
        <v>0</v>
      </c>
      <c r="H158" s="344"/>
      <c r="I158" s="170"/>
      <c r="J158" s="79"/>
      <c r="K158" s="61"/>
      <c r="L158" s="49"/>
    </row>
    <row r="159" spans="1:12" ht="12.75">
      <c r="A159" s="78"/>
      <c r="B159" s="322" t="s">
        <v>500</v>
      </c>
      <c r="C159" s="103" t="s">
        <v>501</v>
      </c>
      <c r="D159" s="172"/>
      <c r="E159" s="173"/>
      <c r="F159" s="173"/>
      <c r="G159" s="173"/>
      <c r="H159" s="344"/>
      <c r="I159" s="170"/>
      <c r="J159" s="79"/>
      <c r="K159" s="61"/>
      <c r="L159" s="49"/>
    </row>
    <row r="160" spans="1:12" ht="12.75">
      <c r="A160" s="78"/>
      <c r="B160" s="113" t="s">
        <v>502</v>
      </c>
      <c r="C160" s="341" t="s">
        <v>436</v>
      </c>
      <c r="D160" s="554"/>
      <c r="E160" s="647"/>
      <c r="F160" s="203">
        <v>0</v>
      </c>
      <c r="G160" s="209">
        <f aca="true" t="shared" si="2" ref="G160:G166">ROUND(E160*F160/100,0)</f>
        <v>0</v>
      </c>
      <c r="H160" s="344"/>
      <c r="I160" s="170"/>
      <c r="J160" s="79"/>
      <c r="K160" s="61"/>
      <c r="L160" s="49"/>
    </row>
    <row r="161" spans="1:12" ht="12.75">
      <c r="A161" s="78"/>
      <c r="B161" s="322" t="s">
        <v>503</v>
      </c>
      <c r="C161" s="341" t="s">
        <v>437</v>
      </c>
      <c r="D161" s="554"/>
      <c r="E161" s="647"/>
      <c r="F161" s="214">
        <v>20</v>
      </c>
      <c r="G161" s="209">
        <f t="shared" si="2"/>
        <v>0</v>
      </c>
      <c r="H161" s="344"/>
      <c r="I161" s="170"/>
      <c r="J161" s="79"/>
      <c r="K161" s="61"/>
      <c r="L161" s="49"/>
    </row>
    <row r="162" spans="1:12" ht="12.75">
      <c r="A162" s="78"/>
      <c r="B162" s="322" t="s">
        <v>504</v>
      </c>
      <c r="C162" s="341" t="s">
        <v>469</v>
      </c>
      <c r="D162" s="554"/>
      <c r="E162" s="647"/>
      <c r="F162" s="214">
        <v>35</v>
      </c>
      <c r="G162" s="209">
        <f t="shared" si="2"/>
        <v>0</v>
      </c>
      <c r="H162" s="344"/>
      <c r="I162" s="170"/>
      <c r="J162" s="79"/>
      <c r="K162" s="61"/>
      <c r="L162" s="49"/>
    </row>
    <row r="163" spans="1:12" ht="12.75">
      <c r="A163" s="78"/>
      <c r="B163" s="322" t="s">
        <v>505</v>
      </c>
      <c r="C163" s="268" t="s">
        <v>438</v>
      </c>
      <c r="D163" s="554"/>
      <c r="E163" s="647"/>
      <c r="F163" s="214">
        <v>50</v>
      </c>
      <c r="G163" s="209">
        <f t="shared" si="2"/>
        <v>0</v>
      </c>
      <c r="H163" s="344"/>
      <c r="I163" s="170"/>
      <c r="J163" s="79"/>
      <c r="K163" s="61"/>
      <c r="L163" s="49"/>
    </row>
    <row r="164" spans="1:12" ht="12.75">
      <c r="A164" s="78"/>
      <c r="B164" s="322" t="s">
        <v>506</v>
      </c>
      <c r="C164" s="268" t="s">
        <v>472</v>
      </c>
      <c r="D164" s="554"/>
      <c r="E164" s="647"/>
      <c r="F164" s="214">
        <v>75</v>
      </c>
      <c r="G164" s="209">
        <f t="shared" si="2"/>
        <v>0</v>
      </c>
      <c r="H164" s="344"/>
      <c r="I164" s="170"/>
      <c r="J164" s="79"/>
      <c r="K164" s="61"/>
      <c r="L164" s="49"/>
    </row>
    <row r="165" spans="1:12" ht="12.75">
      <c r="A165" s="78"/>
      <c r="B165" s="322" t="s">
        <v>507</v>
      </c>
      <c r="C165" s="268" t="s">
        <v>439</v>
      </c>
      <c r="D165" s="554"/>
      <c r="E165" s="647"/>
      <c r="F165" s="214">
        <v>100</v>
      </c>
      <c r="G165" s="209">
        <f t="shared" si="2"/>
        <v>0</v>
      </c>
      <c r="H165" s="344"/>
      <c r="I165" s="170"/>
      <c r="J165" s="79"/>
      <c r="K165" s="61"/>
      <c r="L165" s="49"/>
    </row>
    <row r="166" spans="1:12" ht="13.5" thickBot="1">
      <c r="A166" s="78"/>
      <c r="B166" s="113" t="s">
        <v>508</v>
      </c>
      <c r="C166" s="341" t="s">
        <v>440</v>
      </c>
      <c r="D166" s="554"/>
      <c r="E166" s="265"/>
      <c r="F166" s="214">
        <v>150</v>
      </c>
      <c r="G166" s="209">
        <f t="shared" si="2"/>
        <v>0</v>
      </c>
      <c r="H166" s="344"/>
      <c r="I166" s="170"/>
      <c r="J166" s="79"/>
      <c r="K166" s="61"/>
      <c r="L166" s="49"/>
    </row>
    <row r="167" spans="1:12" ht="13.5" thickBot="1">
      <c r="A167" s="145"/>
      <c r="B167" s="146"/>
      <c r="C167" s="326" t="s">
        <v>225</v>
      </c>
      <c r="D167" s="174">
        <f>D156+D157+D158+D160+D161+D162+D163+D164+D165+D166</f>
        <v>0</v>
      </c>
      <c r="E167" s="174">
        <f>E156+E157+E158+E160+E161+E162+E163+E164+E165+E166</f>
        <v>0</v>
      </c>
      <c r="F167" s="220"/>
      <c r="G167" s="174">
        <f>G156+G157+G158+G160+G161+G162+G163+G164+G165+G166</f>
        <v>0</v>
      </c>
      <c r="H167" s="349"/>
      <c r="I167" s="148"/>
      <c r="J167" s="146"/>
      <c r="K167" s="61"/>
      <c r="L167" s="49"/>
    </row>
    <row r="168" spans="1:12" ht="13.5" thickBot="1">
      <c r="A168" s="330"/>
      <c r="B168" s="331"/>
      <c r="C168" s="331"/>
      <c r="D168" s="332"/>
      <c r="E168" s="332"/>
      <c r="F168" s="332"/>
      <c r="G168" s="332"/>
      <c r="H168" s="332"/>
      <c r="I168" s="332"/>
      <c r="J168" s="331"/>
      <c r="K168" s="58"/>
      <c r="L168" s="59"/>
    </row>
    <row r="169" spans="1:12" ht="12.75">
      <c r="A169" s="145"/>
      <c r="B169" s="146"/>
      <c r="C169" s="146"/>
      <c r="D169" s="148"/>
      <c r="E169" s="148"/>
      <c r="F169" s="148"/>
      <c r="G169" s="148"/>
      <c r="H169" s="148"/>
      <c r="I169" s="148"/>
      <c r="J169" s="146"/>
      <c r="K169" s="61"/>
      <c r="L169" s="49"/>
    </row>
    <row r="170" spans="1:12" ht="12.75">
      <c r="A170" s="145"/>
      <c r="B170" s="885" t="s">
        <v>687</v>
      </c>
      <c r="C170" s="886"/>
      <c r="D170" s="148"/>
      <c r="E170" s="148"/>
      <c r="F170" s="148"/>
      <c r="G170" s="148"/>
      <c r="H170" s="148"/>
      <c r="I170" s="148"/>
      <c r="J170" s="146"/>
      <c r="K170" s="61"/>
      <c r="L170" s="49"/>
    </row>
    <row r="171" spans="1:12" ht="12.75">
      <c r="A171" s="78"/>
      <c r="B171" s="79"/>
      <c r="C171" s="79"/>
      <c r="D171" s="79"/>
      <c r="E171" s="79"/>
      <c r="F171" s="170"/>
      <c r="G171" s="170"/>
      <c r="H171" s="170"/>
      <c r="I171" s="170"/>
      <c r="J171" s="79"/>
      <c r="K171" s="61"/>
      <c r="L171" s="49"/>
    </row>
    <row r="172" spans="1:12" ht="12.75">
      <c r="A172" s="78"/>
      <c r="B172" s="46" t="s">
        <v>428</v>
      </c>
      <c r="C172" s="316" t="s">
        <v>692</v>
      </c>
      <c r="D172" s="170"/>
      <c r="E172" s="79"/>
      <c r="F172" s="79"/>
      <c r="G172" s="79"/>
      <c r="H172" s="79"/>
      <c r="I172" s="79"/>
      <c r="J172" s="48"/>
      <c r="K172" s="61"/>
      <c r="L172" s="49"/>
    </row>
    <row r="173" spans="1:12" ht="12.75">
      <c r="A173" s="78"/>
      <c r="B173" s="79"/>
      <c r="C173" s="79"/>
      <c r="D173" s="170"/>
      <c r="E173" s="79"/>
      <c r="F173" s="79"/>
      <c r="G173" s="79"/>
      <c r="H173" s="79"/>
      <c r="I173" s="79"/>
      <c r="J173" s="48"/>
      <c r="K173" s="61"/>
      <c r="L173" s="49"/>
    </row>
    <row r="174" spans="1:12" ht="12.75">
      <c r="A174" s="78"/>
      <c r="B174" s="217"/>
      <c r="C174" s="178" t="s">
        <v>4</v>
      </c>
      <c r="D174" s="52" t="s">
        <v>509</v>
      </c>
      <c r="E174" s="52" t="s">
        <v>510</v>
      </c>
      <c r="F174" s="52" t="s">
        <v>511</v>
      </c>
      <c r="G174" s="52" t="s">
        <v>512</v>
      </c>
      <c r="H174" s="52" t="s">
        <v>513</v>
      </c>
      <c r="I174" s="79"/>
      <c r="J174" s="48"/>
      <c r="K174" s="61"/>
      <c r="L174" s="49"/>
    </row>
    <row r="175" spans="1:12" ht="38.25">
      <c r="A175" s="78"/>
      <c r="B175" s="156"/>
      <c r="C175" s="178" t="s">
        <v>5</v>
      </c>
      <c r="D175" s="56" t="s">
        <v>514</v>
      </c>
      <c r="E175" s="56" t="s">
        <v>515</v>
      </c>
      <c r="F175" s="56" t="s">
        <v>516</v>
      </c>
      <c r="G175" s="56" t="s">
        <v>356</v>
      </c>
      <c r="H175" s="56" t="s">
        <v>357</v>
      </c>
      <c r="I175" s="79"/>
      <c r="J175" s="48"/>
      <c r="K175" s="61"/>
      <c r="L175" s="49"/>
    </row>
    <row r="176" spans="1:12" ht="12.75">
      <c r="A176" s="78"/>
      <c r="B176" s="153"/>
      <c r="C176" s="225" t="s">
        <v>702</v>
      </c>
      <c r="D176" s="665">
        <f>SR1A!F119</f>
        <v>0</v>
      </c>
      <c r="E176" s="770">
        <f>SR1A!F120</f>
        <v>0</v>
      </c>
      <c r="F176" s="665">
        <f>SR1A!F121</f>
        <v>0</v>
      </c>
      <c r="G176" s="665">
        <f>SR1A!F122</f>
        <v>0</v>
      </c>
      <c r="H176" s="665">
        <f>SR1A!F123</f>
        <v>0</v>
      </c>
      <c r="I176" s="79"/>
      <c r="J176" s="48"/>
      <c r="K176" s="61"/>
      <c r="L176" s="49"/>
    </row>
    <row r="177" spans="1:12" ht="12.75">
      <c r="A177" s="78"/>
      <c r="B177" s="153"/>
      <c r="C177" s="225" t="s">
        <v>517</v>
      </c>
      <c r="D177" s="56">
        <v>100</v>
      </c>
      <c r="E177" s="56">
        <v>50</v>
      </c>
      <c r="F177" s="56">
        <v>20</v>
      </c>
      <c r="G177" s="56">
        <v>100</v>
      </c>
      <c r="H177" s="56">
        <v>100</v>
      </c>
      <c r="I177" s="79"/>
      <c r="J177" s="48"/>
      <c r="K177" s="61"/>
      <c r="L177" s="49"/>
    </row>
    <row r="178" spans="1:12" ht="12.75">
      <c r="A178" s="78"/>
      <c r="B178" s="153"/>
      <c r="C178" s="178" t="s">
        <v>518</v>
      </c>
      <c r="D178" s="52">
        <f>ROUND(D176*D177/100,0)</f>
        <v>0</v>
      </c>
      <c r="E178" s="52">
        <f>ROUND(E176*E177/100,0)</f>
        <v>0</v>
      </c>
      <c r="F178" s="52">
        <f>ROUND(F176*F177/100,0)</f>
        <v>0</v>
      </c>
      <c r="G178" s="52">
        <f>ROUND(G176*G177/100,0)</f>
        <v>0</v>
      </c>
      <c r="H178" s="52">
        <f>ROUND(H176*H177/100,0)</f>
        <v>0</v>
      </c>
      <c r="I178" s="79"/>
      <c r="J178" s="48"/>
      <c r="K178" s="61"/>
      <c r="L178" s="49"/>
    </row>
    <row r="179" spans="1:12" ht="12.75">
      <c r="A179" s="78"/>
      <c r="B179" s="153"/>
      <c r="C179" s="226" t="s">
        <v>519</v>
      </c>
      <c r="D179" s="227"/>
      <c r="E179" s="227"/>
      <c r="F179" s="227"/>
      <c r="G179" s="227"/>
      <c r="H179" s="227"/>
      <c r="I179" s="79"/>
      <c r="J179" s="48"/>
      <c r="K179" s="61"/>
      <c r="L179" s="49"/>
    </row>
    <row r="180" spans="1:12" ht="12.75">
      <c r="A180" s="78"/>
      <c r="B180" s="98"/>
      <c r="C180" s="341" t="s">
        <v>436</v>
      </c>
      <c r="D180" s="648"/>
      <c r="E180" s="648"/>
      <c r="F180" s="648"/>
      <c r="G180" s="648"/>
      <c r="H180" s="648"/>
      <c r="I180" s="79"/>
      <c r="J180" s="48"/>
      <c r="K180" s="61"/>
      <c r="L180" s="49"/>
    </row>
    <row r="181" spans="1:12" ht="12.75">
      <c r="A181" s="78"/>
      <c r="B181" s="98"/>
      <c r="C181" s="341" t="s">
        <v>437</v>
      </c>
      <c r="D181" s="648"/>
      <c r="E181" s="648"/>
      <c r="F181" s="648"/>
      <c r="G181" s="648"/>
      <c r="H181" s="648"/>
      <c r="I181" s="79"/>
      <c r="J181" s="48"/>
      <c r="K181" s="61"/>
      <c r="L181" s="49"/>
    </row>
    <row r="182" spans="1:12" ht="12.75">
      <c r="A182" s="78"/>
      <c r="B182" s="98"/>
      <c r="C182" s="268" t="s">
        <v>469</v>
      </c>
      <c r="D182" s="648"/>
      <c r="E182" s="648"/>
      <c r="F182" s="648"/>
      <c r="G182" s="648"/>
      <c r="H182" s="648"/>
      <c r="I182" s="79"/>
      <c r="J182" s="48"/>
      <c r="K182" s="61"/>
      <c r="L182" s="49"/>
    </row>
    <row r="183" spans="1:12" ht="12.75">
      <c r="A183" s="78"/>
      <c r="B183" s="98"/>
      <c r="C183" s="268" t="s">
        <v>438</v>
      </c>
      <c r="D183" s="648"/>
      <c r="E183" s="648"/>
      <c r="F183" s="648"/>
      <c r="G183" s="648"/>
      <c r="H183" s="648"/>
      <c r="I183" s="79"/>
      <c r="J183" s="48"/>
      <c r="K183" s="61"/>
      <c r="L183" s="49"/>
    </row>
    <row r="184" spans="1:12" ht="12.75">
      <c r="A184" s="78"/>
      <c r="B184" s="98"/>
      <c r="C184" s="268" t="s">
        <v>472</v>
      </c>
      <c r="D184" s="648"/>
      <c r="E184" s="648"/>
      <c r="F184" s="648"/>
      <c r="G184" s="648"/>
      <c r="H184" s="648"/>
      <c r="I184" s="79"/>
      <c r="J184" s="48"/>
      <c r="K184" s="61"/>
      <c r="L184" s="49"/>
    </row>
    <row r="185" spans="1:12" ht="12.75">
      <c r="A185" s="78"/>
      <c r="B185" s="98"/>
      <c r="C185" s="268" t="s">
        <v>439</v>
      </c>
      <c r="D185" s="648"/>
      <c r="E185" s="648"/>
      <c r="F185" s="648"/>
      <c r="G185" s="648"/>
      <c r="H185" s="648"/>
      <c r="I185" s="79"/>
      <c r="J185" s="48"/>
      <c r="K185" s="61"/>
      <c r="L185" s="49"/>
    </row>
    <row r="186" spans="1:12" ht="12.75">
      <c r="A186" s="78"/>
      <c r="B186" s="113"/>
      <c r="C186" s="355" t="s">
        <v>440</v>
      </c>
      <c r="D186" s="648"/>
      <c r="E186" s="648"/>
      <c r="F186" s="648"/>
      <c r="G186" s="648"/>
      <c r="H186" s="648"/>
      <c r="I186" s="79"/>
      <c r="J186" s="48"/>
      <c r="K186" s="61"/>
      <c r="L186" s="49"/>
    </row>
    <row r="187" spans="1:12" ht="12.75">
      <c r="A187" s="78"/>
      <c r="B187" s="228"/>
      <c r="C187" s="229"/>
      <c r="D187" s="172"/>
      <c r="E187" s="230"/>
      <c r="F187" s="230"/>
      <c r="G187" s="230"/>
      <c r="H187" s="231"/>
      <c r="I187" s="79"/>
      <c r="J187" s="48"/>
      <c r="K187" s="61"/>
      <c r="L187" s="49"/>
    </row>
    <row r="188" spans="1:12" ht="12.75">
      <c r="A188" s="78"/>
      <c r="B188" s="98"/>
      <c r="C188" s="101" t="s">
        <v>520</v>
      </c>
      <c r="D188" s="550"/>
      <c r="E188" s="232"/>
      <c r="F188" s="230"/>
      <c r="G188" s="230"/>
      <c r="H188" s="231"/>
      <c r="I188" s="79"/>
      <c r="J188" s="48"/>
      <c r="K188" s="61"/>
      <c r="L188" s="49"/>
    </row>
    <row r="189" spans="1:12" ht="13.5" thickBot="1">
      <c r="A189" s="78"/>
      <c r="B189" s="113"/>
      <c r="C189" s="101" t="s">
        <v>521</v>
      </c>
      <c r="D189" s="681"/>
      <c r="E189" s="232"/>
      <c r="F189" s="230"/>
      <c r="G189" s="230"/>
      <c r="H189" s="231"/>
      <c r="I189" s="79"/>
      <c r="J189" s="48"/>
      <c r="K189" s="61"/>
      <c r="L189" s="49"/>
    </row>
    <row r="190" spans="1:12" ht="13.5" thickBot="1">
      <c r="A190" s="145"/>
      <c r="B190" s="146"/>
      <c r="C190" s="146" t="s">
        <v>434</v>
      </c>
      <c r="D190" s="174">
        <f>ROUND(D181*0.2+D182*0.35+D183*0.5+D184*0.75+D185*1+D186*1.5+D188*D189/100,0)</f>
        <v>0</v>
      </c>
      <c r="E190" s="174">
        <f>ROUND(E181*0.2+E182*0.35+E183*0.5+E184*0.75+E185*1+E186*1.5,0)</f>
        <v>0</v>
      </c>
      <c r="F190" s="174">
        <f>ROUND(F181*0.2+F182*0.35+F183*0.5+F184*0.75+F185*1+F186*1.5,0)</f>
        <v>0</v>
      </c>
      <c r="G190" s="174">
        <f>ROUND(G181*0.2+G182*0.35+G183*0.5+G184*0.75+G185*1+G186*1.5,0)</f>
        <v>0</v>
      </c>
      <c r="H190" s="174">
        <f>ROUND(H181*0.2+H182*0.35+H183*0.5+H184*0.75+H185*1+H186*1.5,0)</f>
        <v>0</v>
      </c>
      <c r="I190" s="146"/>
      <c r="J190" s="48"/>
      <c r="K190" s="61"/>
      <c r="L190" s="49"/>
    </row>
    <row r="191" spans="1:12" ht="13.5" thickBot="1">
      <c r="A191" s="145"/>
      <c r="B191" s="146"/>
      <c r="C191" s="146"/>
      <c r="D191" s="233"/>
      <c r="E191" s="233"/>
      <c r="F191" s="233"/>
      <c r="G191" s="233"/>
      <c r="H191" s="233"/>
      <c r="I191" s="146"/>
      <c r="J191" s="48"/>
      <c r="K191" s="61"/>
      <c r="L191" s="49"/>
    </row>
    <row r="192" spans="1:12" ht="13.5" thickBot="1">
      <c r="A192" s="145"/>
      <c r="B192" s="146"/>
      <c r="C192" s="234" t="s">
        <v>522</v>
      </c>
      <c r="D192" s="658"/>
      <c r="E192" s="659"/>
      <c r="F192" s="659"/>
      <c r="G192" s="659"/>
      <c r="H192" s="660"/>
      <c r="I192" s="146"/>
      <c r="J192" s="48"/>
      <c r="K192" s="61"/>
      <c r="L192" s="49"/>
    </row>
    <row r="193" spans="1:12" ht="12.75">
      <c r="A193" s="78"/>
      <c r="B193" s="79"/>
      <c r="C193" s="79"/>
      <c r="D193" s="170"/>
      <c r="E193" s="79"/>
      <c r="F193" s="79"/>
      <c r="G193" s="79"/>
      <c r="H193" s="79"/>
      <c r="I193" s="79"/>
      <c r="J193" s="48"/>
      <c r="K193" s="61"/>
      <c r="L193" s="49"/>
    </row>
    <row r="194" spans="1:12" ht="12.75">
      <c r="A194" s="78"/>
      <c r="B194" s="217"/>
      <c r="C194" s="178" t="s">
        <v>4</v>
      </c>
      <c r="D194" s="52" t="s">
        <v>523</v>
      </c>
      <c r="E194" s="52" t="s">
        <v>524</v>
      </c>
      <c r="F194" s="52" t="s">
        <v>525</v>
      </c>
      <c r="G194" s="52" t="s">
        <v>526</v>
      </c>
      <c r="H194" s="52" t="s">
        <v>527</v>
      </c>
      <c r="I194" s="79"/>
      <c r="J194" s="48"/>
      <c r="K194" s="61"/>
      <c r="L194" s="49"/>
    </row>
    <row r="195" spans="1:12" ht="93" customHeight="1">
      <c r="A195" s="78"/>
      <c r="B195" s="156"/>
      <c r="C195" s="178" t="s">
        <v>5</v>
      </c>
      <c r="D195" s="56" t="s">
        <v>358</v>
      </c>
      <c r="E195" s="56" t="s">
        <v>359</v>
      </c>
      <c r="F195" s="56" t="s">
        <v>528</v>
      </c>
      <c r="G195" s="56" t="s">
        <v>362</v>
      </c>
      <c r="H195" s="56" t="s">
        <v>364</v>
      </c>
      <c r="I195" s="79"/>
      <c r="J195" s="48"/>
      <c r="K195" s="61"/>
      <c r="L195" s="49"/>
    </row>
    <row r="196" spans="1:12" ht="12.75">
      <c r="A196" s="78"/>
      <c r="B196" s="153"/>
      <c r="C196" s="225" t="s">
        <v>702</v>
      </c>
      <c r="D196" s="665">
        <f>SR1A!F124</f>
        <v>0</v>
      </c>
      <c r="E196" s="665">
        <f>SR1A!F125</f>
        <v>0</v>
      </c>
      <c r="F196" s="665">
        <f>SR1A!F126</f>
        <v>0</v>
      </c>
      <c r="G196" s="665">
        <f>SR1A!F127</f>
        <v>0</v>
      </c>
      <c r="H196" s="665">
        <f>SR1A!F128</f>
        <v>0</v>
      </c>
      <c r="I196" s="79"/>
      <c r="J196" s="48"/>
      <c r="K196" s="61"/>
      <c r="L196" s="49"/>
    </row>
    <row r="197" spans="1:12" ht="12.75">
      <c r="A197" s="78"/>
      <c r="B197" s="153"/>
      <c r="C197" s="225" t="s">
        <v>517</v>
      </c>
      <c r="D197" s="56">
        <v>100</v>
      </c>
      <c r="E197" s="56">
        <v>100</v>
      </c>
      <c r="F197" s="56">
        <v>50</v>
      </c>
      <c r="G197" s="56">
        <v>20</v>
      </c>
      <c r="H197" s="56">
        <v>50</v>
      </c>
      <c r="I197" s="79"/>
      <c r="J197" s="48"/>
      <c r="K197" s="61"/>
      <c r="L197" s="49"/>
    </row>
    <row r="198" spans="1:12" ht="12.75">
      <c r="A198" s="78"/>
      <c r="B198" s="153"/>
      <c r="C198" s="178" t="s">
        <v>518</v>
      </c>
      <c r="D198" s="52">
        <f>ROUND(D196*D197/100,0)</f>
        <v>0</v>
      </c>
      <c r="E198" s="52">
        <f>ROUND(E196*E197/100,0)</f>
        <v>0</v>
      </c>
      <c r="F198" s="52">
        <f>ROUND(F196*F197/100,0)</f>
        <v>0</v>
      </c>
      <c r="G198" s="52">
        <f>ROUND(G196*G197/100,0)</f>
        <v>0</v>
      </c>
      <c r="H198" s="52">
        <f>ROUND(H196*H197/100,0)</f>
        <v>0</v>
      </c>
      <c r="I198" s="79"/>
      <c r="J198" s="48"/>
      <c r="K198" s="61"/>
      <c r="L198" s="49"/>
    </row>
    <row r="199" spans="1:12" ht="12.75">
      <c r="A199" s="78"/>
      <c r="B199" s="153"/>
      <c r="C199" s="226" t="s">
        <v>519</v>
      </c>
      <c r="D199" s="227"/>
      <c r="E199" s="227"/>
      <c r="F199" s="227"/>
      <c r="G199" s="227"/>
      <c r="H199" s="227"/>
      <c r="I199" s="79"/>
      <c r="J199" s="48"/>
      <c r="K199" s="61"/>
      <c r="L199" s="49"/>
    </row>
    <row r="200" spans="1:12" ht="12.75">
      <c r="A200" s="78"/>
      <c r="B200" s="98"/>
      <c r="C200" s="341" t="s">
        <v>436</v>
      </c>
      <c r="D200" s="648"/>
      <c r="E200" s="648"/>
      <c r="F200" s="648"/>
      <c r="G200" s="648"/>
      <c r="H200" s="648"/>
      <c r="I200" s="79"/>
      <c r="J200" s="48"/>
      <c r="K200" s="61"/>
      <c r="L200" s="49"/>
    </row>
    <row r="201" spans="1:12" ht="12.75">
      <c r="A201" s="78"/>
      <c r="B201" s="98"/>
      <c r="C201" s="341" t="s">
        <v>437</v>
      </c>
      <c r="D201" s="648"/>
      <c r="E201" s="648"/>
      <c r="F201" s="648"/>
      <c r="G201" s="648"/>
      <c r="H201" s="648"/>
      <c r="I201" s="79"/>
      <c r="J201" s="48"/>
      <c r="K201" s="61"/>
      <c r="L201" s="49"/>
    </row>
    <row r="202" spans="1:12" ht="12.75">
      <c r="A202" s="78"/>
      <c r="B202" s="98"/>
      <c r="C202" s="268" t="s">
        <v>469</v>
      </c>
      <c r="D202" s="648"/>
      <c r="E202" s="648"/>
      <c r="F202" s="648"/>
      <c r="G202" s="648"/>
      <c r="H202" s="648"/>
      <c r="I202" s="79"/>
      <c r="J202" s="48"/>
      <c r="K202" s="61"/>
      <c r="L202" s="49"/>
    </row>
    <row r="203" spans="1:12" ht="12.75">
      <c r="A203" s="78"/>
      <c r="B203" s="98"/>
      <c r="C203" s="341" t="s">
        <v>438</v>
      </c>
      <c r="D203" s="648"/>
      <c r="E203" s="648"/>
      <c r="F203" s="648"/>
      <c r="G203" s="648"/>
      <c r="H203" s="648"/>
      <c r="I203" s="79"/>
      <c r="J203" s="48"/>
      <c r="K203" s="61"/>
      <c r="L203" s="49"/>
    </row>
    <row r="204" spans="1:12" ht="12.75">
      <c r="A204" s="78"/>
      <c r="B204" s="98"/>
      <c r="C204" s="268" t="s">
        <v>472</v>
      </c>
      <c r="D204" s="648"/>
      <c r="E204" s="648"/>
      <c r="F204" s="648"/>
      <c r="G204" s="648"/>
      <c r="H204" s="648"/>
      <c r="I204" s="79"/>
      <c r="J204" s="48"/>
      <c r="K204" s="61"/>
      <c r="L204" s="49"/>
    </row>
    <row r="205" spans="1:12" ht="12.75">
      <c r="A205" s="78"/>
      <c r="B205" s="98"/>
      <c r="C205" s="268" t="s">
        <v>439</v>
      </c>
      <c r="D205" s="648"/>
      <c r="E205" s="648"/>
      <c r="F205" s="648"/>
      <c r="G205" s="648"/>
      <c r="H205" s="648"/>
      <c r="I205" s="79"/>
      <c r="J205" s="48"/>
      <c r="K205" s="61"/>
      <c r="L205" s="49"/>
    </row>
    <row r="206" spans="1:12" ht="13.5" thickBot="1">
      <c r="A206" s="78"/>
      <c r="B206" s="113"/>
      <c r="C206" s="341" t="s">
        <v>440</v>
      </c>
      <c r="D206" s="648"/>
      <c r="E206" s="648"/>
      <c r="F206" s="648"/>
      <c r="G206" s="648"/>
      <c r="H206" s="648"/>
      <c r="I206" s="79"/>
      <c r="J206" s="48"/>
      <c r="K206" s="61"/>
      <c r="L206" s="49"/>
    </row>
    <row r="207" spans="1:12" ht="13.5" thickBot="1">
      <c r="A207" s="145"/>
      <c r="B207" s="146"/>
      <c r="C207" s="146" t="s">
        <v>434</v>
      </c>
      <c r="D207" s="174">
        <f>ROUND(D201*0.2+D202*0.35+D203*0.5+D204*0.75+D205*1+D206*1.5,0)</f>
        <v>0</v>
      </c>
      <c r="E207" s="223">
        <f>ROUND(E201*0.2+E202*0.35+E203*0.5+E204*0.75+E205*1+E206*1.5,0)</f>
        <v>0</v>
      </c>
      <c r="F207" s="223">
        <f>ROUND(F201*0.2+F202*0.35+F203*0.5+F204*0.75+F205*1+F206*1.5,0)</f>
        <v>0</v>
      </c>
      <c r="G207" s="223">
        <f>ROUND(G201*0.2+G202*0.35+G203*0.5+G204*0.75+G205*1+G206*1.5,0)</f>
        <v>0</v>
      </c>
      <c r="H207" s="213">
        <f>ROUND(H201*0.2+H202*0.35+H203*0.5+H204*0.75+H205*1+H206*1.5,0)</f>
        <v>0</v>
      </c>
      <c r="I207" s="146"/>
      <c r="J207" s="48"/>
      <c r="K207" s="61"/>
      <c r="L207" s="49"/>
    </row>
    <row r="208" spans="1:12" ht="13.5" thickBot="1">
      <c r="A208" s="145"/>
      <c r="B208" s="146"/>
      <c r="C208" s="146"/>
      <c r="D208" s="233"/>
      <c r="E208" s="233"/>
      <c r="F208" s="233"/>
      <c r="G208" s="233"/>
      <c r="H208" s="233"/>
      <c r="I208" s="146"/>
      <c r="J208" s="48"/>
      <c r="K208" s="61"/>
      <c r="L208" s="49"/>
    </row>
    <row r="209" spans="1:12" ht="13.5" thickBot="1">
      <c r="A209" s="145"/>
      <c r="B209" s="146"/>
      <c r="C209" s="234" t="s">
        <v>522</v>
      </c>
      <c r="D209" s="658"/>
      <c r="E209" s="659"/>
      <c r="F209" s="659"/>
      <c r="G209" s="659"/>
      <c r="H209" s="660"/>
      <c r="I209" s="146"/>
      <c r="J209" s="48"/>
      <c r="K209" s="61"/>
      <c r="L209" s="49"/>
    </row>
    <row r="210" spans="1:12" ht="12.75">
      <c r="A210" s="78"/>
      <c r="B210" s="79"/>
      <c r="C210" s="170"/>
      <c r="D210" s="79"/>
      <c r="E210" s="79"/>
      <c r="F210" s="79"/>
      <c r="G210" s="79"/>
      <c r="H210" s="79"/>
      <c r="I210" s="79"/>
      <c r="J210" s="48"/>
      <c r="K210" s="61"/>
      <c r="L210" s="49"/>
    </row>
    <row r="211" spans="1:12" ht="12.75">
      <c r="A211" s="78"/>
      <c r="B211" s="167" t="s">
        <v>4</v>
      </c>
      <c r="C211" s="128" t="s">
        <v>5</v>
      </c>
      <c r="D211" s="178"/>
      <c r="E211" s="52" t="s">
        <v>419</v>
      </c>
      <c r="F211" s="79"/>
      <c r="G211" s="79"/>
      <c r="H211" s="79"/>
      <c r="I211" s="79"/>
      <c r="J211" s="48"/>
      <c r="K211" s="61"/>
      <c r="L211" s="49"/>
    </row>
    <row r="212" spans="1:12" ht="12.75">
      <c r="A212" s="78"/>
      <c r="B212" s="235" t="s">
        <v>529</v>
      </c>
      <c r="C212" s="883" t="s">
        <v>366</v>
      </c>
      <c r="D212" s="884"/>
      <c r="E212" s="666">
        <f>SR1A!F129</f>
        <v>0</v>
      </c>
      <c r="F212" s="79" t="s">
        <v>703</v>
      </c>
      <c r="G212" s="79"/>
      <c r="H212" s="79"/>
      <c r="I212" s="79"/>
      <c r="J212" s="48"/>
      <c r="K212" s="61"/>
      <c r="L212" s="49"/>
    </row>
    <row r="213" spans="1:12" ht="12.75">
      <c r="A213" s="78"/>
      <c r="B213" s="146"/>
      <c r="C213" s="79"/>
      <c r="D213" s="79"/>
      <c r="E213" s="79"/>
      <c r="F213" s="79"/>
      <c r="G213" s="79"/>
      <c r="H213" s="79"/>
      <c r="I213" s="79"/>
      <c r="J213" s="48"/>
      <c r="K213" s="61"/>
      <c r="L213" s="49"/>
    </row>
    <row r="214" spans="1:12" ht="12.75">
      <c r="A214" s="45"/>
      <c r="B214" s="46" t="s">
        <v>430</v>
      </c>
      <c r="C214" s="316" t="s">
        <v>693</v>
      </c>
      <c r="D214" s="236"/>
      <c r="E214" s="47"/>
      <c r="F214" s="48"/>
      <c r="G214" s="237"/>
      <c r="H214" s="236"/>
      <c r="I214" s="48"/>
      <c r="J214" s="48"/>
      <c r="K214" s="236"/>
      <c r="L214" s="238"/>
    </row>
    <row r="215" spans="1:12" ht="12.75">
      <c r="A215" s="45"/>
      <c r="B215" s="46"/>
      <c r="C215" s="46"/>
      <c r="D215" s="236"/>
      <c r="E215" s="47"/>
      <c r="F215" s="48"/>
      <c r="G215" s="237"/>
      <c r="H215" s="236"/>
      <c r="I215" s="48"/>
      <c r="J215" s="48"/>
      <c r="K215" s="236"/>
      <c r="L215" s="238"/>
    </row>
    <row r="216" spans="1:12" ht="12.75">
      <c r="A216" s="45"/>
      <c r="B216" s="46" t="s">
        <v>530</v>
      </c>
      <c r="C216" s="46" t="s">
        <v>368</v>
      </c>
      <c r="D216" s="236"/>
      <c r="E216" s="47"/>
      <c r="F216" s="48"/>
      <c r="G216" s="237"/>
      <c r="H216" s="236"/>
      <c r="I216" s="48"/>
      <c r="J216" s="48"/>
      <c r="K216" s="236"/>
      <c r="L216" s="238"/>
    </row>
    <row r="217" spans="1:12" ht="13.5" thickBot="1">
      <c r="A217" s="45"/>
      <c r="B217" s="48"/>
      <c r="C217" s="236"/>
      <c r="D217" s="47"/>
      <c r="E217" s="48"/>
      <c r="F217" s="237"/>
      <c r="G217" s="236"/>
      <c r="H217" s="48"/>
      <c r="I217" s="48"/>
      <c r="J217" s="236"/>
      <c r="K217" s="48"/>
      <c r="L217" s="49"/>
    </row>
    <row r="218" spans="1:12" ht="38.25">
      <c r="A218" s="45"/>
      <c r="B218" s="239"/>
      <c r="C218" s="240" t="s">
        <v>419</v>
      </c>
      <c r="D218" s="240" t="s">
        <v>531</v>
      </c>
      <c r="E218" s="240" t="s">
        <v>532</v>
      </c>
      <c r="F218" s="241" t="s">
        <v>533</v>
      </c>
      <c r="G218" s="240" t="s">
        <v>534</v>
      </c>
      <c r="H218" s="240" t="s">
        <v>518</v>
      </c>
      <c r="I218" s="240" t="s">
        <v>535</v>
      </c>
      <c r="J218" s="240" t="s">
        <v>536</v>
      </c>
      <c r="K218" s="242" t="s">
        <v>434</v>
      </c>
      <c r="L218" s="171"/>
    </row>
    <row r="219" spans="1:12" ht="13.5" thickBot="1">
      <c r="A219" s="45"/>
      <c r="B219" s="243"/>
      <c r="C219" s="244">
        <f>SUM(C224:C240)</f>
        <v>0</v>
      </c>
      <c r="D219" s="244">
        <f>SUM(D224:D240)</f>
        <v>0</v>
      </c>
      <c r="E219" s="655"/>
      <c r="F219" s="656"/>
      <c r="G219" s="245">
        <f>SUM(G224:G240)</f>
        <v>0</v>
      </c>
      <c r="H219" s="245">
        <f>SUM(H224:H240)</f>
        <v>0</v>
      </c>
      <c r="I219" s="245">
        <f>SUM(I224:I240)</f>
        <v>0</v>
      </c>
      <c r="J219" s="655"/>
      <c r="K219" s="246">
        <f>SUM(K224:K240)</f>
        <v>0</v>
      </c>
      <c r="L219" s="247"/>
    </row>
    <row r="220" spans="1:12" ht="12.75">
      <c r="A220" s="45"/>
      <c r="B220" s="25"/>
      <c r="C220" s="51"/>
      <c r="D220" s="50"/>
      <c r="E220" s="51"/>
      <c r="F220" s="248"/>
      <c r="G220" s="50"/>
      <c r="H220" s="50"/>
      <c r="I220" s="50"/>
      <c r="J220" s="51"/>
      <c r="K220" s="51"/>
      <c r="L220" s="247"/>
    </row>
    <row r="221" spans="1:12" ht="12.75">
      <c r="A221" s="45"/>
      <c r="B221" s="46" t="s">
        <v>537</v>
      </c>
      <c r="C221" s="236"/>
      <c r="D221" s="47"/>
      <c r="E221" s="48"/>
      <c r="F221" s="237"/>
      <c r="G221" s="236"/>
      <c r="H221" s="48"/>
      <c r="I221" s="48"/>
      <c r="J221" s="236"/>
      <c r="K221" s="48"/>
      <c r="L221" s="49"/>
    </row>
    <row r="222" spans="1:12" ht="13.5" thickBot="1">
      <c r="A222" s="45"/>
      <c r="B222" s="25"/>
      <c r="C222" s="51"/>
      <c r="D222" s="50"/>
      <c r="E222" s="51"/>
      <c r="F222" s="248"/>
      <c r="G222" s="51"/>
      <c r="H222" s="50"/>
      <c r="I222" s="50"/>
      <c r="J222" s="51"/>
      <c r="K222" s="51"/>
      <c r="L222" s="247"/>
    </row>
    <row r="223" spans="1:12" ht="38.25">
      <c r="A223" s="45"/>
      <c r="B223" s="249" t="s">
        <v>538</v>
      </c>
      <c r="C223" s="250" t="s">
        <v>419</v>
      </c>
      <c r="D223" s="250" t="s">
        <v>531</v>
      </c>
      <c r="E223" s="250" t="s">
        <v>532</v>
      </c>
      <c r="F223" s="251" t="s">
        <v>533</v>
      </c>
      <c r="G223" s="250" t="s">
        <v>534</v>
      </c>
      <c r="H223" s="250" t="s">
        <v>518</v>
      </c>
      <c r="I223" s="250" t="s">
        <v>535</v>
      </c>
      <c r="J223" s="250" t="s">
        <v>536</v>
      </c>
      <c r="K223" s="252" t="s">
        <v>434</v>
      </c>
      <c r="L223" s="171"/>
    </row>
    <row r="224" spans="1:12" ht="12.75">
      <c r="A224" s="45"/>
      <c r="B224" s="253">
        <v>1</v>
      </c>
      <c r="C224" s="662"/>
      <c r="D224" s="271"/>
      <c r="E224" s="53" t="s">
        <v>539</v>
      </c>
      <c r="F224" s="671">
        <v>0</v>
      </c>
      <c r="G224" s="254">
        <f>ROUND(F224/100*C224,0)</f>
        <v>0</v>
      </c>
      <c r="H224" s="255">
        <f>D224+G224</f>
        <v>0</v>
      </c>
      <c r="I224" s="662"/>
      <c r="J224" s="254">
        <v>0</v>
      </c>
      <c r="K224" s="256">
        <f>ROUND(I224*J224/100,0)</f>
        <v>0</v>
      </c>
      <c r="L224" s="257"/>
    </row>
    <row r="225" spans="1:12" ht="12.75">
      <c r="A225" s="45"/>
      <c r="B225" s="253">
        <v>2</v>
      </c>
      <c r="C225" s="662"/>
      <c r="D225" s="271"/>
      <c r="E225" s="53" t="s">
        <v>539</v>
      </c>
      <c r="F225" s="671">
        <v>0</v>
      </c>
      <c r="G225" s="254">
        <f>ROUND(F225/100*C225,0)</f>
        <v>0</v>
      </c>
      <c r="H225" s="255">
        <f>D225+G225</f>
        <v>0</v>
      </c>
      <c r="I225" s="662"/>
      <c r="J225" s="254">
        <v>20</v>
      </c>
      <c r="K225" s="256">
        <f>ROUND(I225*J225/100,0)</f>
        <v>0</v>
      </c>
      <c r="L225" s="257"/>
    </row>
    <row r="226" spans="1:12" ht="12.75">
      <c r="A226" s="45"/>
      <c r="B226" s="253">
        <v>3</v>
      </c>
      <c r="C226" s="662"/>
      <c r="D226" s="271"/>
      <c r="E226" s="53" t="s">
        <v>539</v>
      </c>
      <c r="F226" s="671">
        <v>0</v>
      </c>
      <c r="G226" s="254">
        <f>ROUND(F226/100*C226,0)</f>
        <v>0</v>
      </c>
      <c r="H226" s="255">
        <f>D226+G226</f>
        <v>0</v>
      </c>
      <c r="I226" s="662"/>
      <c r="J226" s="254">
        <v>50</v>
      </c>
      <c r="K226" s="256">
        <f>ROUND(I226*J226/100,0)</f>
        <v>0</v>
      </c>
      <c r="L226" s="257"/>
    </row>
    <row r="227" spans="1:12" ht="12.75">
      <c r="A227" s="45"/>
      <c r="B227" s="253">
        <v>4</v>
      </c>
      <c r="C227" s="662"/>
      <c r="D227" s="271"/>
      <c r="E227" s="53" t="s">
        <v>539</v>
      </c>
      <c r="F227" s="671">
        <v>0</v>
      </c>
      <c r="G227" s="254">
        <f>ROUND(F227/100*C227,0)</f>
        <v>0</v>
      </c>
      <c r="H227" s="255">
        <f>D227+G227</f>
        <v>0</v>
      </c>
      <c r="I227" s="662"/>
      <c r="J227" s="254">
        <v>100</v>
      </c>
      <c r="K227" s="256">
        <f>ROUND(I227*J227/100,0)</f>
        <v>0</v>
      </c>
      <c r="L227" s="257"/>
    </row>
    <row r="228" spans="1:12" ht="12.75">
      <c r="A228" s="45"/>
      <c r="B228" s="253">
        <v>5</v>
      </c>
      <c r="C228" s="662"/>
      <c r="D228" s="271"/>
      <c r="E228" s="53" t="s">
        <v>539</v>
      </c>
      <c r="F228" s="671">
        <v>0</v>
      </c>
      <c r="G228" s="254">
        <f>ROUND(F228/100*C228,0)</f>
        <v>0</v>
      </c>
      <c r="H228" s="255">
        <f>D228+G228</f>
        <v>0</v>
      </c>
      <c r="I228" s="662"/>
      <c r="J228" s="254">
        <v>150</v>
      </c>
      <c r="K228" s="256">
        <f>ROUND(I228*J228/100,0)</f>
        <v>0</v>
      </c>
      <c r="L228" s="257"/>
    </row>
    <row r="229" spans="1:12" ht="12.75">
      <c r="A229" s="45"/>
      <c r="B229" s="253"/>
      <c r="C229" s="258"/>
      <c r="D229" s="258"/>
      <c r="E229" s="258"/>
      <c r="F229" s="672"/>
      <c r="G229" s="258"/>
      <c r="H229" s="258"/>
      <c r="I229" s="258"/>
      <c r="J229" s="258"/>
      <c r="K229" s="256"/>
      <c r="L229" s="257"/>
    </row>
    <row r="230" spans="1:12" ht="12.75">
      <c r="A230" s="45"/>
      <c r="B230" s="253">
        <v>6</v>
      </c>
      <c r="C230" s="662"/>
      <c r="D230" s="271"/>
      <c r="E230" s="53" t="s">
        <v>540</v>
      </c>
      <c r="F230" s="671">
        <v>0.5</v>
      </c>
      <c r="G230" s="254">
        <f>ROUND(F230/100*C230,0)</f>
        <v>0</v>
      </c>
      <c r="H230" s="255">
        <f>D230+G230</f>
        <v>0</v>
      </c>
      <c r="I230" s="662"/>
      <c r="J230" s="254">
        <v>0</v>
      </c>
      <c r="K230" s="256">
        <f>ROUND(I230*J230/100,0)</f>
        <v>0</v>
      </c>
      <c r="L230" s="257"/>
    </row>
    <row r="231" spans="1:12" ht="12.75">
      <c r="A231" s="45"/>
      <c r="B231" s="253">
        <v>7</v>
      </c>
      <c r="C231" s="662"/>
      <c r="D231" s="271"/>
      <c r="E231" s="53" t="s">
        <v>540</v>
      </c>
      <c r="F231" s="671">
        <v>0.5</v>
      </c>
      <c r="G231" s="254">
        <f>ROUND(F231/100*C231,0)</f>
        <v>0</v>
      </c>
      <c r="H231" s="255">
        <f>D231+G231</f>
        <v>0</v>
      </c>
      <c r="I231" s="662"/>
      <c r="J231" s="254">
        <v>20</v>
      </c>
      <c r="K231" s="256">
        <f>ROUND(I231*J231/100,0)</f>
        <v>0</v>
      </c>
      <c r="L231" s="257"/>
    </row>
    <row r="232" spans="1:12" ht="12.75">
      <c r="A232" s="45"/>
      <c r="B232" s="253">
        <v>8</v>
      </c>
      <c r="C232" s="662"/>
      <c r="D232" s="271"/>
      <c r="E232" s="53" t="s">
        <v>540</v>
      </c>
      <c r="F232" s="671">
        <v>0.5</v>
      </c>
      <c r="G232" s="254">
        <f>ROUND(F232/100*C232,0)</f>
        <v>0</v>
      </c>
      <c r="H232" s="255">
        <f>D232+G232</f>
        <v>0</v>
      </c>
      <c r="I232" s="662"/>
      <c r="J232" s="254">
        <v>50</v>
      </c>
      <c r="K232" s="256">
        <f>ROUND(I232*J232/100,0)</f>
        <v>0</v>
      </c>
      <c r="L232" s="257"/>
    </row>
    <row r="233" spans="1:12" ht="12.75">
      <c r="A233" s="45"/>
      <c r="B233" s="253">
        <v>9</v>
      </c>
      <c r="C233" s="662"/>
      <c r="D233" s="271"/>
      <c r="E233" s="53" t="s">
        <v>540</v>
      </c>
      <c r="F233" s="671">
        <v>0.5</v>
      </c>
      <c r="G233" s="254">
        <f>ROUND(F233/100*C233,0)</f>
        <v>0</v>
      </c>
      <c r="H233" s="255">
        <f>D233+G233</f>
        <v>0</v>
      </c>
      <c r="I233" s="662"/>
      <c r="J233" s="254">
        <v>100</v>
      </c>
      <c r="K233" s="256">
        <f>ROUND(I233*J233/100,0)</f>
        <v>0</v>
      </c>
      <c r="L233" s="257"/>
    </row>
    <row r="234" spans="1:12" ht="12.75">
      <c r="A234" s="45"/>
      <c r="B234" s="253">
        <v>10</v>
      </c>
      <c r="C234" s="662"/>
      <c r="D234" s="271"/>
      <c r="E234" s="53" t="s">
        <v>540</v>
      </c>
      <c r="F234" s="671">
        <v>0.5</v>
      </c>
      <c r="G234" s="254">
        <f>ROUND(F234/100*C234,0)</f>
        <v>0</v>
      </c>
      <c r="H234" s="255">
        <f>D234+G234</f>
        <v>0</v>
      </c>
      <c r="I234" s="662"/>
      <c r="J234" s="254">
        <v>150</v>
      </c>
      <c r="K234" s="256">
        <f>ROUND(I234*J234/100,0)</f>
        <v>0</v>
      </c>
      <c r="L234" s="257"/>
    </row>
    <row r="235" spans="1:12" ht="12.75">
      <c r="A235" s="45"/>
      <c r="B235" s="253"/>
      <c r="C235" s="258"/>
      <c r="D235" s="258"/>
      <c r="E235" s="258"/>
      <c r="F235" s="672"/>
      <c r="G235" s="258"/>
      <c r="H235" s="258"/>
      <c r="I235" s="258"/>
      <c r="J235" s="258"/>
      <c r="K235" s="256"/>
      <c r="L235" s="257"/>
    </row>
    <row r="236" spans="1:12" ht="12.75">
      <c r="A236" s="45"/>
      <c r="B236" s="253">
        <v>11</v>
      </c>
      <c r="C236" s="662"/>
      <c r="D236" s="271"/>
      <c r="E236" s="53" t="s">
        <v>541</v>
      </c>
      <c r="F236" s="671">
        <v>1.5</v>
      </c>
      <c r="G236" s="254">
        <f>ROUND(F236/100*C236,0)</f>
        <v>0</v>
      </c>
      <c r="H236" s="255">
        <f>D236+G236</f>
        <v>0</v>
      </c>
      <c r="I236" s="662"/>
      <c r="J236" s="254">
        <v>0</v>
      </c>
      <c r="K236" s="256">
        <f>ROUND(I236*J236/100,0)</f>
        <v>0</v>
      </c>
      <c r="L236" s="257"/>
    </row>
    <row r="237" spans="1:12" ht="12.75">
      <c r="A237" s="45"/>
      <c r="B237" s="253">
        <v>12</v>
      </c>
      <c r="C237" s="662"/>
      <c r="D237" s="271"/>
      <c r="E237" s="53" t="s">
        <v>541</v>
      </c>
      <c r="F237" s="671">
        <v>1.5</v>
      </c>
      <c r="G237" s="254">
        <f>ROUND(F237/100*C237,0)</f>
        <v>0</v>
      </c>
      <c r="H237" s="255">
        <f>D237+G237</f>
        <v>0</v>
      </c>
      <c r="I237" s="662"/>
      <c r="J237" s="254">
        <v>20</v>
      </c>
      <c r="K237" s="256">
        <f>ROUND(I237*J237/100,0)</f>
        <v>0</v>
      </c>
      <c r="L237" s="257"/>
    </row>
    <row r="238" spans="1:12" ht="12.75">
      <c r="A238" s="45"/>
      <c r="B238" s="253">
        <v>13</v>
      </c>
      <c r="C238" s="662"/>
      <c r="D238" s="271"/>
      <c r="E238" s="53" t="s">
        <v>541</v>
      </c>
      <c r="F238" s="671">
        <v>1.5</v>
      </c>
      <c r="G238" s="254">
        <f>ROUND(F238/100*C238,0)</f>
        <v>0</v>
      </c>
      <c r="H238" s="255">
        <f>D238+G238</f>
        <v>0</v>
      </c>
      <c r="I238" s="662"/>
      <c r="J238" s="254">
        <v>50</v>
      </c>
      <c r="K238" s="256">
        <f>ROUND(I238*J238/100,0)</f>
        <v>0</v>
      </c>
      <c r="L238" s="257"/>
    </row>
    <row r="239" spans="1:12" ht="12.75">
      <c r="A239" s="45"/>
      <c r="B239" s="253">
        <v>14</v>
      </c>
      <c r="C239" s="662"/>
      <c r="D239" s="271"/>
      <c r="E239" s="53" t="s">
        <v>541</v>
      </c>
      <c r="F239" s="671">
        <v>1.5</v>
      </c>
      <c r="G239" s="254">
        <f>ROUND(F239/100*C239,0)</f>
        <v>0</v>
      </c>
      <c r="H239" s="255">
        <f>D239+G239</f>
        <v>0</v>
      </c>
      <c r="I239" s="662"/>
      <c r="J239" s="254">
        <v>100</v>
      </c>
      <c r="K239" s="256">
        <f>ROUND(I239*J239/100,0)</f>
        <v>0</v>
      </c>
      <c r="L239" s="257"/>
    </row>
    <row r="240" spans="1:12" ht="12.75">
      <c r="A240" s="45"/>
      <c r="B240" s="253">
        <v>15</v>
      </c>
      <c r="C240" s="662"/>
      <c r="D240" s="271"/>
      <c r="E240" s="53" t="s">
        <v>541</v>
      </c>
      <c r="F240" s="671">
        <v>1.5</v>
      </c>
      <c r="G240" s="254">
        <f>ROUND(F240/100*C240,0)</f>
        <v>0</v>
      </c>
      <c r="H240" s="255">
        <f>D240+G240</f>
        <v>0</v>
      </c>
      <c r="I240" s="662"/>
      <c r="J240" s="254">
        <v>150</v>
      </c>
      <c r="K240" s="256">
        <f>ROUND(I240*J240/100,0)</f>
        <v>0</v>
      </c>
      <c r="L240" s="257"/>
    </row>
    <row r="241" spans="1:12" ht="13.5" thickBot="1">
      <c r="A241" s="45"/>
      <c r="B241" s="259"/>
      <c r="C241" s="260"/>
      <c r="D241" s="260"/>
      <c r="E241" s="260"/>
      <c r="F241" s="260"/>
      <c r="G241" s="260"/>
      <c r="H241" s="260"/>
      <c r="I241" s="260"/>
      <c r="J241" s="260"/>
      <c r="K241" s="261"/>
      <c r="L241" s="257"/>
    </row>
    <row r="242" spans="1:12" ht="12.75">
      <c r="A242" s="45"/>
      <c r="B242" s="48"/>
      <c r="C242" s="55"/>
      <c r="D242" s="55"/>
      <c r="E242" s="55"/>
      <c r="F242" s="55"/>
      <c r="G242" s="55"/>
      <c r="H242" s="55"/>
      <c r="I242" s="55"/>
      <c r="J242" s="55"/>
      <c r="K242" s="55"/>
      <c r="L242" s="257"/>
    </row>
    <row r="243" spans="1:12" ht="12.75">
      <c r="A243" s="45"/>
      <c r="B243" s="46" t="s">
        <v>542</v>
      </c>
      <c r="C243" s="46" t="s">
        <v>369</v>
      </c>
      <c r="D243" s="236"/>
      <c r="E243" s="47"/>
      <c r="F243" s="48"/>
      <c r="G243" s="237"/>
      <c r="H243" s="236"/>
      <c r="I243" s="48"/>
      <c r="J243" s="48"/>
      <c r="K243" s="236"/>
      <c r="L243" s="238"/>
    </row>
    <row r="244" spans="1:12" ht="13.5" thickBot="1">
      <c r="A244" s="45"/>
      <c r="B244" s="48"/>
      <c r="C244" s="236"/>
      <c r="D244" s="47"/>
      <c r="E244" s="48"/>
      <c r="F244" s="237"/>
      <c r="G244" s="236"/>
      <c r="H244" s="48"/>
      <c r="I244" s="48"/>
      <c r="J244" s="236"/>
      <c r="K244" s="48"/>
      <c r="L244" s="49"/>
    </row>
    <row r="245" spans="1:12" ht="38.25">
      <c r="A245" s="45"/>
      <c r="B245" s="239"/>
      <c r="C245" s="240" t="s">
        <v>419</v>
      </c>
      <c r="D245" s="240" t="s">
        <v>531</v>
      </c>
      <c r="E245" s="240" t="s">
        <v>532</v>
      </c>
      <c r="F245" s="241" t="s">
        <v>533</v>
      </c>
      <c r="G245" s="240" t="s">
        <v>534</v>
      </c>
      <c r="H245" s="240" t="s">
        <v>518</v>
      </c>
      <c r="I245" s="240" t="s">
        <v>535</v>
      </c>
      <c r="J245" s="240" t="s">
        <v>536</v>
      </c>
      <c r="K245" s="242" t="s">
        <v>434</v>
      </c>
      <c r="L245" s="171"/>
    </row>
    <row r="246" spans="1:12" ht="13.5" thickBot="1">
      <c r="A246" s="45"/>
      <c r="B246" s="243"/>
      <c r="C246" s="244">
        <f>SUM(C251:C267)</f>
        <v>0</v>
      </c>
      <c r="D246" s="244">
        <f>SUM(D251:D267)</f>
        <v>0</v>
      </c>
      <c r="E246" s="655"/>
      <c r="F246" s="656"/>
      <c r="G246" s="245">
        <f>SUM(G251:G267)</f>
        <v>0</v>
      </c>
      <c r="H246" s="245">
        <f>SUM(H251:H267)</f>
        <v>0</v>
      </c>
      <c r="I246" s="245">
        <f>SUM(I251:I267)</f>
        <v>0</v>
      </c>
      <c r="J246" s="655"/>
      <c r="K246" s="246">
        <f>SUM(K251:K267)</f>
        <v>0</v>
      </c>
      <c r="L246" s="247"/>
    </row>
    <row r="247" spans="1:12" ht="12.75">
      <c r="A247" s="45"/>
      <c r="B247" s="25"/>
      <c r="C247" s="51"/>
      <c r="D247" s="50"/>
      <c r="E247" s="51"/>
      <c r="F247" s="248"/>
      <c r="G247" s="50"/>
      <c r="H247" s="50"/>
      <c r="I247" s="50"/>
      <c r="J247" s="51"/>
      <c r="K247" s="51"/>
      <c r="L247" s="247"/>
    </row>
    <row r="248" spans="1:12" ht="12.75">
      <c r="A248" s="45"/>
      <c r="B248" s="46" t="s">
        <v>542</v>
      </c>
      <c r="C248" s="51" t="s">
        <v>543</v>
      </c>
      <c r="D248" s="47"/>
      <c r="E248" s="48"/>
      <c r="F248" s="237"/>
      <c r="G248" s="236"/>
      <c r="H248" s="48"/>
      <c r="I248" s="48"/>
      <c r="J248" s="236"/>
      <c r="K248" s="48"/>
      <c r="L248" s="49"/>
    </row>
    <row r="249" spans="1:12" ht="13.5" thickBot="1">
      <c r="A249" s="45"/>
      <c r="B249" s="25"/>
      <c r="C249" s="51"/>
      <c r="D249" s="50"/>
      <c r="E249" s="51"/>
      <c r="F249" s="248"/>
      <c r="G249" s="51"/>
      <c r="H249" s="50"/>
      <c r="I249" s="50"/>
      <c r="J249" s="51"/>
      <c r="K249" s="51"/>
      <c r="L249" s="247"/>
    </row>
    <row r="250" spans="1:12" ht="38.25">
      <c r="A250" s="45"/>
      <c r="B250" s="249" t="s">
        <v>538</v>
      </c>
      <c r="C250" s="250" t="s">
        <v>419</v>
      </c>
      <c r="D250" s="250" t="s">
        <v>531</v>
      </c>
      <c r="E250" s="250" t="s">
        <v>532</v>
      </c>
      <c r="F250" s="251" t="s">
        <v>533</v>
      </c>
      <c r="G250" s="250" t="s">
        <v>534</v>
      </c>
      <c r="H250" s="250" t="s">
        <v>518</v>
      </c>
      <c r="I250" s="250" t="s">
        <v>535</v>
      </c>
      <c r="J250" s="250" t="s">
        <v>536</v>
      </c>
      <c r="K250" s="252" t="s">
        <v>434</v>
      </c>
      <c r="L250" s="171"/>
    </row>
    <row r="251" spans="1:12" ht="12.75">
      <c r="A251" s="45"/>
      <c r="B251" s="253">
        <v>1</v>
      </c>
      <c r="C251" s="662"/>
      <c r="D251" s="271"/>
      <c r="E251" s="53" t="s">
        <v>539</v>
      </c>
      <c r="F251" s="671">
        <v>1</v>
      </c>
      <c r="G251" s="254">
        <f>ROUND(F251/100*C251,0)</f>
        <v>0</v>
      </c>
      <c r="H251" s="255">
        <f>D251+G251</f>
        <v>0</v>
      </c>
      <c r="I251" s="662"/>
      <c r="J251" s="254">
        <v>0</v>
      </c>
      <c r="K251" s="256">
        <f>ROUND(I251*J251/100,0)</f>
        <v>0</v>
      </c>
      <c r="L251" s="257"/>
    </row>
    <row r="252" spans="1:12" ht="12.75">
      <c r="A252" s="45"/>
      <c r="B252" s="253">
        <v>2</v>
      </c>
      <c r="C252" s="662"/>
      <c r="D252" s="271"/>
      <c r="E252" s="53" t="s">
        <v>539</v>
      </c>
      <c r="F252" s="671">
        <v>1</v>
      </c>
      <c r="G252" s="254">
        <f>ROUND(F252/100*C252,0)</f>
        <v>0</v>
      </c>
      <c r="H252" s="255">
        <f>D252+G252</f>
        <v>0</v>
      </c>
      <c r="I252" s="662"/>
      <c r="J252" s="254">
        <v>20</v>
      </c>
      <c r="K252" s="256">
        <f>ROUND(I252*J252/100,0)</f>
        <v>0</v>
      </c>
      <c r="L252" s="257"/>
    </row>
    <row r="253" spans="1:12" ht="12.75">
      <c r="A253" s="45"/>
      <c r="B253" s="253">
        <v>3</v>
      </c>
      <c r="C253" s="662"/>
      <c r="D253" s="271"/>
      <c r="E253" s="53" t="s">
        <v>539</v>
      </c>
      <c r="F253" s="671">
        <v>1</v>
      </c>
      <c r="G253" s="254">
        <f>ROUND(F253/100*C253,0)</f>
        <v>0</v>
      </c>
      <c r="H253" s="255">
        <f>D253+G253</f>
        <v>0</v>
      </c>
      <c r="I253" s="662"/>
      <c r="J253" s="254">
        <v>50</v>
      </c>
      <c r="K253" s="256">
        <f>ROUND(I253*J253/100,0)</f>
        <v>0</v>
      </c>
      <c r="L253" s="257"/>
    </row>
    <row r="254" spans="1:12" ht="12.75">
      <c r="A254" s="45"/>
      <c r="B254" s="253">
        <v>4</v>
      </c>
      <c r="C254" s="662"/>
      <c r="D254" s="271"/>
      <c r="E254" s="53" t="s">
        <v>539</v>
      </c>
      <c r="F254" s="671">
        <v>1</v>
      </c>
      <c r="G254" s="254">
        <f>ROUND(F254/100*C254,0)</f>
        <v>0</v>
      </c>
      <c r="H254" s="255">
        <f>D254+G254</f>
        <v>0</v>
      </c>
      <c r="I254" s="662"/>
      <c r="J254" s="254">
        <v>100</v>
      </c>
      <c r="K254" s="256">
        <f>ROUND(I254*J254/100,0)</f>
        <v>0</v>
      </c>
      <c r="L254" s="257"/>
    </row>
    <row r="255" spans="1:12" ht="12.75">
      <c r="A255" s="45"/>
      <c r="B255" s="253">
        <v>5</v>
      </c>
      <c r="C255" s="662"/>
      <c r="D255" s="271"/>
      <c r="E255" s="53" t="s">
        <v>539</v>
      </c>
      <c r="F255" s="671">
        <v>1</v>
      </c>
      <c r="G255" s="254">
        <f>ROUND(F255/100*C255,0)</f>
        <v>0</v>
      </c>
      <c r="H255" s="255">
        <f>D255+G255</f>
        <v>0</v>
      </c>
      <c r="I255" s="662"/>
      <c r="J255" s="254">
        <v>150</v>
      </c>
      <c r="K255" s="256">
        <f>ROUND(I255*J255/100,0)</f>
        <v>0</v>
      </c>
      <c r="L255" s="257"/>
    </row>
    <row r="256" spans="1:12" ht="12.75">
      <c r="A256" s="45"/>
      <c r="B256" s="253"/>
      <c r="C256" s="258"/>
      <c r="D256" s="258"/>
      <c r="E256" s="258"/>
      <c r="F256" s="672"/>
      <c r="G256" s="258"/>
      <c r="H256" s="258"/>
      <c r="I256" s="258"/>
      <c r="J256" s="258"/>
      <c r="K256" s="256"/>
      <c r="L256" s="257"/>
    </row>
    <row r="257" spans="1:12" ht="12.75">
      <c r="A257" s="45"/>
      <c r="B257" s="253">
        <v>6</v>
      </c>
      <c r="C257" s="662"/>
      <c r="D257" s="271"/>
      <c r="E257" s="53" t="s">
        <v>540</v>
      </c>
      <c r="F257" s="671">
        <v>5</v>
      </c>
      <c r="G257" s="254">
        <f>ROUND(F257/100*C257,0)</f>
        <v>0</v>
      </c>
      <c r="H257" s="255">
        <f>D257+G257</f>
        <v>0</v>
      </c>
      <c r="I257" s="662"/>
      <c r="J257" s="254">
        <v>0</v>
      </c>
      <c r="K257" s="256">
        <f>ROUND(I257*J257/100,0)</f>
        <v>0</v>
      </c>
      <c r="L257" s="257"/>
    </row>
    <row r="258" spans="1:12" ht="12.75">
      <c r="A258" s="45"/>
      <c r="B258" s="253">
        <v>7</v>
      </c>
      <c r="C258" s="662"/>
      <c r="D258" s="271"/>
      <c r="E258" s="53" t="s">
        <v>540</v>
      </c>
      <c r="F258" s="671">
        <v>5</v>
      </c>
      <c r="G258" s="254">
        <f>ROUND(F258/100*C258,0)</f>
        <v>0</v>
      </c>
      <c r="H258" s="255">
        <f>D258+G258</f>
        <v>0</v>
      </c>
      <c r="I258" s="662"/>
      <c r="J258" s="254">
        <v>20</v>
      </c>
      <c r="K258" s="256">
        <f>ROUND(I258*J258/100,0)</f>
        <v>0</v>
      </c>
      <c r="L258" s="257"/>
    </row>
    <row r="259" spans="1:12" ht="12.75">
      <c r="A259" s="45"/>
      <c r="B259" s="253">
        <v>8</v>
      </c>
      <c r="C259" s="662"/>
      <c r="D259" s="271"/>
      <c r="E259" s="53" t="s">
        <v>540</v>
      </c>
      <c r="F259" s="671">
        <v>5</v>
      </c>
      <c r="G259" s="254">
        <f>ROUND(F259/100*C259,0)</f>
        <v>0</v>
      </c>
      <c r="H259" s="255">
        <f>D259+G259</f>
        <v>0</v>
      </c>
      <c r="I259" s="662"/>
      <c r="J259" s="254">
        <v>50</v>
      </c>
      <c r="K259" s="256">
        <f>ROUND(I259*J259/100,0)</f>
        <v>0</v>
      </c>
      <c r="L259" s="257"/>
    </row>
    <row r="260" spans="1:12" ht="12.75">
      <c r="A260" s="45"/>
      <c r="B260" s="253">
        <v>9</v>
      </c>
      <c r="C260" s="662"/>
      <c r="D260" s="271"/>
      <c r="E260" s="53" t="s">
        <v>540</v>
      </c>
      <c r="F260" s="671">
        <v>5</v>
      </c>
      <c r="G260" s="254">
        <f>ROUND(F260/100*C260,0)</f>
        <v>0</v>
      </c>
      <c r="H260" s="255">
        <f>D260+G260</f>
        <v>0</v>
      </c>
      <c r="I260" s="662"/>
      <c r="J260" s="254">
        <v>100</v>
      </c>
      <c r="K260" s="256">
        <f>ROUND(I260*J260/100,0)</f>
        <v>0</v>
      </c>
      <c r="L260" s="257"/>
    </row>
    <row r="261" spans="1:12" ht="12.75">
      <c r="A261" s="45"/>
      <c r="B261" s="253">
        <v>10</v>
      </c>
      <c r="C261" s="662"/>
      <c r="D261" s="271"/>
      <c r="E261" s="53" t="s">
        <v>540</v>
      </c>
      <c r="F261" s="671">
        <v>5</v>
      </c>
      <c r="G261" s="254">
        <f>ROUND(F261/100*C261,0)</f>
        <v>0</v>
      </c>
      <c r="H261" s="255">
        <f>D261+G261</f>
        <v>0</v>
      </c>
      <c r="I261" s="662"/>
      <c r="J261" s="254">
        <v>150</v>
      </c>
      <c r="K261" s="256">
        <f>ROUND(I261*J261/100,0)</f>
        <v>0</v>
      </c>
      <c r="L261" s="257"/>
    </row>
    <row r="262" spans="1:12" ht="12.75">
      <c r="A262" s="45"/>
      <c r="B262" s="253"/>
      <c r="C262" s="258"/>
      <c r="D262" s="258"/>
      <c r="E262" s="258"/>
      <c r="F262" s="672"/>
      <c r="G262" s="258"/>
      <c r="H262" s="258"/>
      <c r="I262" s="258"/>
      <c r="J262" s="258"/>
      <c r="K262" s="256"/>
      <c r="L262" s="257"/>
    </row>
    <row r="263" spans="1:12" ht="12.75">
      <c r="A263" s="45"/>
      <c r="B263" s="253">
        <v>11</v>
      </c>
      <c r="C263" s="662"/>
      <c r="D263" s="271"/>
      <c r="E263" s="53" t="s">
        <v>541</v>
      </c>
      <c r="F263" s="671">
        <v>7.5</v>
      </c>
      <c r="G263" s="254">
        <f>ROUND(F263/100*C263,0)</f>
        <v>0</v>
      </c>
      <c r="H263" s="255">
        <f>D263+G263</f>
        <v>0</v>
      </c>
      <c r="I263" s="662"/>
      <c r="J263" s="254">
        <v>0</v>
      </c>
      <c r="K263" s="256">
        <f>ROUND(I263*J263/100,0)</f>
        <v>0</v>
      </c>
      <c r="L263" s="257"/>
    </row>
    <row r="264" spans="1:12" ht="12.75">
      <c r="A264" s="45"/>
      <c r="B264" s="253">
        <v>12</v>
      </c>
      <c r="C264" s="662"/>
      <c r="D264" s="271"/>
      <c r="E264" s="53" t="s">
        <v>541</v>
      </c>
      <c r="F264" s="671">
        <v>7.5</v>
      </c>
      <c r="G264" s="254">
        <f>ROUND(F264/100*C264,0)</f>
        <v>0</v>
      </c>
      <c r="H264" s="255">
        <f>D264+G264</f>
        <v>0</v>
      </c>
      <c r="I264" s="662"/>
      <c r="J264" s="254">
        <v>20</v>
      </c>
      <c r="K264" s="256">
        <f>ROUND(I264*J264/100,0)</f>
        <v>0</v>
      </c>
      <c r="L264" s="257"/>
    </row>
    <row r="265" spans="1:12" ht="12.75">
      <c r="A265" s="45"/>
      <c r="B265" s="253">
        <v>13</v>
      </c>
      <c r="C265" s="662"/>
      <c r="D265" s="271"/>
      <c r="E265" s="53" t="s">
        <v>541</v>
      </c>
      <c r="F265" s="671">
        <v>7.5</v>
      </c>
      <c r="G265" s="254">
        <f>ROUND(F265/100*C265,0)</f>
        <v>0</v>
      </c>
      <c r="H265" s="255">
        <f>D265+G265</f>
        <v>0</v>
      </c>
      <c r="I265" s="662"/>
      <c r="J265" s="254">
        <v>50</v>
      </c>
      <c r="K265" s="256">
        <f>ROUND(I265*J265/100,0)</f>
        <v>0</v>
      </c>
      <c r="L265" s="257"/>
    </row>
    <row r="266" spans="1:12" ht="12.75">
      <c r="A266" s="45"/>
      <c r="B266" s="253">
        <v>14</v>
      </c>
      <c r="C266" s="662"/>
      <c r="D266" s="271"/>
      <c r="E266" s="53" t="s">
        <v>541</v>
      </c>
      <c r="F266" s="671">
        <v>7.5</v>
      </c>
      <c r="G266" s="254">
        <f>ROUND(F266/100*C266,0)</f>
        <v>0</v>
      </c>
      <c r="H266" s="255">
        <f>D266+G266</f>
        <v>0</v>
      </c>
      <c r="I266" s="662"/>
      <c r="J266" s="254">
        <v>100</v>
      </c>
      <c r="K266" s="256">
        <f>ROUND(I266*J266/100,0)</f>
        <v>0</v>
      </c>
      <c r="L266" s="257"/>
    </row>
    <row r="267" spans="1:12" ht="12.75">
      <c r="A267" s="45"/>
      <c r="B267" s="253">
        <v>15</v>
      </c>
      <c r="C267" s="662"/>
      <c r="D267" s="271"/>
      <c r="E267" s="53" t="s">
        <v>541</v>
      </c>
      <c r="F267" s="671">
        <v>7.5</v>
      </c>
      <c r="G267" s="254">
        <f>ROUND(F267/100*C267,0)</f>
        <v>0</v>
      </c>
      <c r="H267" s="255">
        <f>D267+G267</f>
        <v>0</v>
      </c>
      <c r="I267" s="662"/>
      <c r="J267" s="254">
        <v>150</v>
      </c>
      <c r="K267" s="256">
        <f>ROUND(I267*J267/100,0)</f>
        <v>0</v>
      </c>
      <c r="L267" s="257"/>
    </row>
    <row r="268" spans="1:12" ht="13.5" thickBot="1">
      <c r="A268" s="45"/>
      <c r="B268" s="259"/>
      <c r="C268" s="260"/>
      <c r="D268" s="260"/>
      <c r="E268" s="260"/>
      <c r="F268" s="260"/>
      <c r="G268" s="260"/>
      <c r="H268" s="260"/>
      <c r="I268" s="260"/>
      <c r="J268" s="260"/>
      <c r="K268" s="261"/>
      <c r="L268" s="257"/>
    </row>
    <row r="269" spans="1:12" ht="12.75">
      <c r="A269" s="45"/>
      <c r="B269" s="46"/>
      <c r="C269" s="46"/>
      <c r="D269" s="236"/>
      <c r="E269" s="47"/>
      <c r="F269" s="48"/>
      <c r="G269" s="237"/>
      <c r="H269" s="236"/>
      <c r="I269" s="48"/>
      <c r="J269" s="48"/>
      <c r="K269" s="236"/>
      <c r="L269" s="238"/>
    </row>
    <row r="270" spans="1:12" ht="12.75">
      <c r="A270" s="45"/>
      <c r="B270" s="46" t="s">
        <v>544</v>
      </c>
      <c r="C270" s="46" t="s">
        <v>370</v>
      </c>
      <c r="D270" s="236"/>
      <c r="E270" s="47"/>
      <c r="F270" s="48"/>
      <c r="G270" s="237"/>
      <c r="H270" s="236"/>
      <c r="I270" s="48"/>
      <c r="J270" s="48"/>
      <c r="K270" s="236"/>
      <c r="L270" s="238"/>
    </row>
    <row r="271" spans="1:12" ht="13.5" thickBot="1">
      <c r="A271" s="45"/>
      <c r="B271" s="48"/>
      <c r="C271" s="236"/>
      <c r="D271" s="47"/>
      <c r="E271" s="48"/>
      <c r="F271" s="237"/>
      <c r="G271" s="236"/>
      <c r="H271" s="48"/>
      <c r="I271" s="48"/>
      <c r="J271" s="236"/>
      <c r="K271" s="48"/>
      <c r="L271" s="49"/>
    </row>
    <row r="272" spans="1:12" ht="38.25">
      <c r="A272" s="45"/>
      <c r="B272" s="239"/>
      <c r="C272" s="240" t="s">
        <v>419</v>
      </c>
      <c r="D272" s="240" t="s">
        <v>531</v>
      </c>
      <c r="E272" s="240" t="s">
        <v>532</v>
      </c>
      <c r="F272" s="241" t="s">
        <v>533</v>
      </c>
      <c r="G272" s="240" t="s">
        <v>534</v>
      </c>
      <c r="H272" s="240" t="s">
        <v>518</v>
      </c>
      <c r="I272" s="240" t="s">
        <v>535</v>
      </c>
      <c r="J272" s="240" t="s">
        <v>536</v>
      </c>
      <c r="K272" s="242" t="s">
        <v>434</v>
      </c>
      <c r="L272" s="171"/>
    </row>
    <row r="273" spans="1:12" ht="13.5" thickBot="1">
      <c r="A273" s="45"/>
      <c r="B273" s="243"/>
      <c r="C273" s="244">
        <f>SUM(C278:C294)</f>
        <v>0</v>
      </c>
      <c r="D273" s="244">
        <f>SUM(D278:D294)</f>
        <v>0</v>
      </c>
      <c r="E273" s="655"/>
      <c r="F273" s="656"/>
      <c r="G273" s="245">
        <f>SUM(G278:G294)</f>
        <v>0</v>
      </c>
      <c r="H273" s="245">
        <f>SUM(H278:H294)</f>
        <v>0</v>
      </c>
      <c r="I273" s="245">
        <f>SUM(I278:I294)</f>
        <v>0</v>
      </c>
      <c r="J273" s="655"/>
      <c r="K273" s="246">
        <f>SUM(K278:K294)</f>
        <v>0</v>
      </c>
      <c r="L273" s="247"/>
    </row>
    <row r="274" spans="1:12" ht="12.75">
      <c r="A274" s="45"/>
      <c r="B274" s="25"/>
      <c r="C274" s="51"/>
      <c r="D274" s="50"/>
      <c r="E274" s="51"/>
      <c r="F274" s="248"/>
      <c r="G274" s="50"/>
      <c r="H274" s="50"/>
      <c r="I274" s="50"/>
      <c r="J274" s="51"/>
      <c r="K274" s="51"/>
      <c r="L274" s="247"/>
    </row>
    <row r="275" spans="1:12" ht="12.75">
      <c r="A275" s="45"/>
      <c r="B275" s="46" t="s">
        <v>544</v>
      </c>
      <c r="C275" s="51" t="s">
        <v>543</v>
      </c>
      <c r="D275" s="47"/>
      <c r="E275" s="48"/>
      <c r="F275" s="237"/>
      <c r="G275" s="236"/>
      <c r="H275" s="48"/>
      <c r="I275" s="48"/>
      <c r="J275" s="236"/>
      <c r="K275" s="48"/>
      <c r="L275" s="49"/>
    </row>
    <row r="276" spans="1:12" ht="13.5" thickBot="1">
      <c r="A276" s="45"/>
      <c r="B276" s="25"/>
      <c r="C276" s="51"/>
      <c r="D276" s="50"/>
      <c r="E276" s="51"/>
      <c r="F276" s="248"/>
      <c r="G276" s="51"/>
      <c r="H276" s="50"/>
      <c r="I276" s="50"/>
      <c r="J276" s="51"/>
      <c r="K276" s="51"/>
      <c r="L276" s="247"/>
    </row>
    <row r="277" spans="1:12" ht="38.25">
      <c r="A277" s="45"/>
      <c r="B277" s="249" t="s">
        <v>538</v>
      </c>
      <c r="C277" s="250" t="s">
        <v>419</v>
      </c>
      <c r="D277" s="250" t="s">
        <v>531</v>
      </c>
      <c r="E277" s="250" t="s">
        <v>532</v>
      </c>
      <c r="F277" s="251" t="s">
        <v>533</v>
      </c>
      <c r="G277" s="250" t="s">
        <v>534</v>
      </c>
      <c r="H277" s="250" t="s">
        <v>518</v>
      </c>
      <c r="I277" s="250" t="s">
        <v>535</v>
      </c>
      <c r="J277" s="250" t="s">
        <v>536</v>
      </c>
      <c r="K277" s="252" t="s">
        <v>434</v>
      </c>
      <c r="L277" s="171"/>
    </row>
    <row r="278" spans="1:12" ht="12.75">
      <c r="A278" s="45"/>
      <c r="B278" s="253">
        <v>1</v>
      </c>
      <c r="C278" s="662"/>
      <c r="D278" s="271"/>
      <c r="E278" s="53" t="s">
        <v>539</v>
      </c>
      <c r="F278" s="671">
        <v>6</v>
      </c>
      <c r="G278" s="254">
        <f>ROUND(F278/100*C278,0)</f>
        <v>0</v>
      </c>
      <c r="H278" s="255">
        <f>D278+G278</f>
        <v>0</v>
      </c>
      <c r="I278" s="662"/>
      <c r="J278" s="254">
        <v>0</v>
      </c>
      <c r="K278" s="256">
        <f>ROUND(I278*J278/100,0)</f>
        <v>0</v>
      </c>
      <c r="L278" s="257"/>
    </row>
    <row r="279" spans="1:12" ht="12.75">
      <c r="A279" s="45"/>
      <c r="B279" s="253">
        <v>2</v>
      </c>
      <c r="C279" s="662"/>
      <c r="D279" s="271"/>
      <c r="E279" s="53" t="s">
        <v>539</v>
      </c>
      <c r="F279" s="671">
        <v>6</v>
      </c>
      <c r="G279" s="254">
        <f>ROUND(F279/100*C279,0)</f>
        <v>0</v>
      </c>
      <c r="H279" s="255">
        <f>D279+G279</f>
        <v>0</v>
      </c>
      <c r="I279" s="662"/>
      <c r="J279" s="254">
        <v>20</v>
      </c>
      <c r="K279" s="256">
        <f>ROUND(I279*J279/100,0)</f>
        <v>0</v>
      </c>
      <c r="L279" s="257"/>
    </row>
    <row r="280" spans="1:12" ht="12.75">
      <c r="A280" s="45"/>
      <c r="B280" s="253">
        <v>3</v>
      </c>
      <c r="C280" s="662"/>
      <c r="D280" s="271"/>
      <c r="E280" s="53" t="s">
        <v>539</v>
      </c>
      <c r="F280" s="671">
        <v>6</v>
      </c>
      <c r="G280" s="254">
        <f>ROUND(F280/100*C280,0)</f>
        <v>0</v>
      </c>
      <c r="H280" s="255">
        <f>D280+G280</f>
        <v>0</v>
      </c>
      <c r="I280" s="662"/>
      <c r="J280" s="254">
        <v>50</v>
      </c>
      <c r="K280" s="256">
        <f>ROUND(I280*J280/100,0)</f>
        <v>0</v>
      </c>
      <c r="L280" s="257"/>
    </row>
    <row r="281" spans="1:12" ht="12.75">
      <c r="A281" s="45"/>
      <c r="B281" s="253">
        <v>4</v>
      </c>
      <c r="C281" s="662"/>
      <c r="D281" s="271"/>
      <c r="E281" s="53" t="s">
        <v>539</v>
      </c>
      <c r="F281" s="671">
        <v>6</v>
      </c>
      <c r="G281" s="254">
        <f>ROUND(F281/100*C281,0)</f>
        <v>0</v>
      </c>
      <c r="H281" s="255">
        <f>D281+G281</f>
        <v>0</v>
      </c>
      <c r="I281" s="662"/>
      <c r="J281" s="254">
        <v>100</v>
      </c>
      <c r="K281" s="256">
        <f>ROUND(I281*J281/100,0)</f>
        <v>0</v>
      </c>
      <c r="L281" s="257"/>
    </row>
    <row r="282" spans="1:12" ht="12.75">
      <c r="A282" s="45"/>
      <c r="B282" s="253">
        <v>5</v>
      </c>
      <c r="C282" s="662"/>
      <c r="D282" s="271"/>
      <c r="E282" s="53" t="s">
        <v>539</v>
      </c>
      <c r="F282" s="671">
        <v>6</v>
      </c>
      <c r="G282" s="254">
        <f>ROUND(F282/100*C282,0)</f>
        <v>0</v>
      </c>
      <c r="H282" s="255">
        <f>D282+G282</f>
        <v>0</v>
      </c>
      <c r="I282" s="662"/>
      <c r="J282" s="254">
        <v>150</v>
      </c>
      <c r="K282" s="256">
        <f>ROUND(I282*J282/100,0)</f>
        <v>0</v>
      </c>
      <c r="L282" s="257"/>
    </row>
    <row r="283" spans="1:12" ht="12.75">
      <c r="A283" s="45"/>
      <c r="B283" s="253"/>
      <c r="C283" s="258"/>
      <c r="D283" s="258"/>
      <c r="E283" s="258"/>
      <c r="F283" s="672"/>
      <c r="G283" s="258"/>
      <c r="H283" s="258"/>
      <c r="I283" s="258"/>
      <c r="J283" s="258"/>
      <c r="K283" s="256"/>
      <c r="L283" s="257"/>
    </row>
    <row r="284" spans="1:12" ht="12.75">
      <c r="A284" s="45"/>
      <c r="B284" s="253">
        <v>6</v>
      </c>
      <c r="C284" s="662"/>
      <c r="D284" s="271"/>
      <c r="E284" s="53" t="s">
        <v>540</v>
      </c>
      <c r="F284" s="671">
        <v>8</v>
      </c>
      <c r="G284" s="254">
        <f>ROUND(F284/100*C284,0)</f>
        <v>0</v>
      </c>
      <c r="H284" s="255">
        <f>D284+G284</f>
        <v>0</v>
      </c>
      <c r="I284" s="662"/>
      <c r="J284" s="254">
        <v>0</v>
      </c>
      <c r="K284" s="256">
        <f>ROUND(I284*J284/100,0)</f>
        <v>0</v>
      </c>
      <c r="L284" s="257"/>
    </row>
    <row r="285" spans="1:12" ht="12.75">
      <c r="A285" s="45"/>
      <c r="B285" s="253">
        <v>7</v>
      </c>
      <c r="C285" s="662"/>
      <c r="D285" s="271"/>
      <c r="E285" s="53" t="s">
        <v>540</v>
      </c>
      <c r="F285" s="671">
        <v>8</v>
      </c>
      <c r="G285" s="254">
        <f>ROUND(F285/100*C285,0)</f>
        <v>0</v>
      </c>
      <c r="H285" s="255">
        <f>D285+G285</f>
        <v>0</v>
      </c>
      <c r="I285" s="662"/>
      <c r="J285" s="254">
        <v>20</v>
      </c>
      <c r="K285" s="256">
        <f>ROUND(I285*J285/100,0)</f>
        <v>0</v>
      </c>
      <c r="L285" s="257"/>
    </row>
    <row r="286" spans="1:12" ht="12.75">
      <c r="A286" s="45"/>
      <c r="B286" s="253">
        <v>8</v>
      </c>
      <c r="C286" s="662"/>
      <c r="D286" s="271"/>
      <c r="E286" s="53" t="s">
        <v>540</v>
      </c>
      <c r="F286" s="671">
        <v>8</v>
      </c>
      <c r="G286" s="254">
        <f>ROUND(F286/100*C286,0)</f>
        <v>0</v>
      </c>
      <c r="H286" s="255">
        <f>D286+G286</f>
        <v>0</v>
      </c>
      <c r="I286" s="662"/>
      <c r="J286" s="254">
        <v>50</v>
      </c>
      <c r="K286" s="256">
        <f>ROUND(I286*J286/100,0)</f>
        <v>0</v>
      </c>
      <c r="L286" s="257"/>
    </row>
    <row r="287" spans="1:12" ht="12.75">
      <c r="A287" s="45"/>
      <c r="B287" s="253">
        <v>9</v>
      </c>
      <c r="C287" s="662"/>
      <c r="D287" s="271"/>
      <c r="E287" s="53" t="s">
        <v>540</v>
      </c>
      <c r="F287" s="671">
        <v>8</v>
      </c>
      <c r="G287" s="254">
        <f>ROUND(F287/100*C287,0)</f>
        <v>0</v>
      </c>
      <c r="H287" s="255">
        <f>D287+G287</f>
        <v>0</v>
      </c>
      <c r="I287" s="662"/>
      <c r="J287" s="254">
        <v>100</v>
      </c>
      <c r="K287" s="256">
        <f>ROUND(I287*J287/100,0)</f>
        <v>0</v>
      </c>
      <c r="L287" s="257"/>
    </row>
    <row r="288" spans="1:12" ht="12.75">
      <c r="A288" s="45"/>
      <c r="B288" s="253">
        <v>10</v>
      </c>
      <c r="C288" s="662"/>
      <c r="D288" s="271"/>
      <c r="E288" s="53" t="s">
        <v>540</v>
      </c>
      <c r="F288" s="671">
        <v>8</v>
      </c>
      <c r="G288" s="254">
        <f>ROUND(F288/100*C288,0)</f>
        <v>0</v>
      </c>
      <c r="H288" s="255">
        <f>D288+G288</f>
        <v>0</v>
      </c>
      <c r="I288" s="662"/>
      <c r="J288" s="254">
        <v>150</v>
      </c>
      <c r="K288" s="256">
        <f>ROUND(I288*J288/100,0)</f>
        <v>0</v>
      </c>
      <c r="L288" s="257"/>
    </row>
    <row r="289" spans="1:12" ht="12.75">
      <c r="A289" s="45"/>
      <c r="B289" s="253"/>
      <c r="C289" s="258"/>
      <c r="D289" s="258"/>
      <c r="E289" s="258"/>
      <c r="F289" s="672"/>
      <c r="G289" s="258"/>
      <c r="H289" s="258"/>
      <c r="I289" s="258"/>
      <c r="J289" s="258"/>
      <c r="K289" s="256"/>
      <c r="L289" s="257"/>
    </row>
    <row r="290" spans="1:12" ht="12.75">
      <c r="A290" s="45"/>
      <c r="B290" s="253">
        <v>11</v>
      </c>
      <c r="C290" s="662"/>
      <c r="D290" s="271"/>
      <c r="E290" s="53" t="s">
        <v>541</v>
      </c>
      <c r="F290" s="671">
        <v>10</v>
      </c>
      <c r="G290" s="254">
        <f>ROUND(F290/100*C290,0)</f>
        <v>0</v>
      </c>
      <c r="H290" s="255">
        <f>D290+G290</f>
        <v>0</v>
      </c>
      <c r="I290" s="662"/>
      <c r="J290" s="254">
        <v>0</v>
      </c>
      <c r="K290" s="256">
        <f>ROUND(I290*J290/100,0)</f>
        <v>0</v>
      </c>
      <c r="L290" s="257"/>
    </row>
    <row r="291" spans="1:12" ht="12.75">
      <c r="A291" s="45"/>
      <c r="B291" s="253">
        <v>12</v>
      </c>
      <c r="C291" s="662"/>
      <c r="D291" s="271"/>
      <c r="E291" s="53" t="s">
        <v>541</v>
      </c>
      <c r="F291" s="671">
        <v>10</v>
      </c>
      <c r="G291" s="254">
        <f>ROUND(F291/100*C291,0)</f>
        <v>0</v>
      </c>
      <c r="H291" s="255">
        <f>D291+G291</f>
        <v>0</v>
      </c>
      <c r="I291" s="662"/>
      <c r="J291" s="254">
        <v>20</v>
      </c>
      <c r="K291" s="256">
        <f>ROUND(I291*J291/100,0)</f>
        <v>0</v>
      </c>
      <c r="L291" s="257"/>
    </row>
    <row r="292" spans="1:12" ht="12.75">
      <c r="A292" s="45"/>
      <c r="B292" s="253">
        <v>13</v>
      </c>
      <c r="C292" s="662"/>
      <c r="D292" s="271"/>
      <c r="E292" s="53" t="s">
        <v>541</v>
      </c>
      <c r="F292" s="671">
        <v>10</v>
      </c>
      <c r="G292" s="254">
        <f>ROUND(F292/100*C292,0)</f>
        <v>0</v>
      </c>
      <c r="H292" s="255">
        <f>D292+G292</f>
        <v>0</v>
      </c>
      <c r="I292" s="662"/>
      <c r="J292" s="254">
        <v>50</v>
      </c>
      <c r="K292" s="256">
        <f>ROUND(I292*J292/100,0)</f>
        <v>0</v>
      </c>
      <c r="L292" s="257"/>
    </row>
    <row r="293" spans="1:12" ht="12.75">
      <c r="A293" s="45"/>
      <c r="B293" s="253">
        <v>14</v>
      </c>
      <c r="C293" s="662"/>
      <c r="D293" s="271"/>
      <c r="E293" s="53" t="s">
        <v>541</v>
      </c>
      <c r="F293" s="671">
        <v>10</v>
      </c>
      <c r="G293" s="254">
        <f>ROUND(F293/100*C293,0)</f>
        <v>0</v>
      </c>
      <c r="H293" s="255">
        <f>D293+G293</f>
        <v>0</v>
      </c>
      <c r="I293" s="662"/>
      <c r="J293" s="254">
        <v>100</v>
      </c>
      <c r="K293" s="256">
        <f>ROUND(I293*J293/100,0)</f>
        <v>0</v>
      </c>
      <c r="L293" s="257"/>
    </row>
    <row r="294" spans="1:12" ht="12.75">
      <c r="A294" s="45"/>
      <c r="B294" s="253">
        <v>15</v>
      </c>
      <c r="C294" s="662"/>
      <c r="D294" s="271"/>
      <c r="E294" s="53" t="s">
        <v>541</v>
      </c>
      <c r="F294" s="671">
        <v>10</v>
      </c>
      <c r="G294" s="254">
        <f>ROUND(F294/100*C294,0)</f>
        <v>0</v>
      </c>
      <c r="H294" s="255">
        <f>D294+G294</f>
        <v>0</v>
      </c>
      <c r="I294" s="662"/>
      <c r="J294" s="254">
        <v>150</v>
      </c>
      <c r="K294" s="256">
        <f>ROUND(I294*J294/100,0)</f>
        <v>0</v>
      </c>
      <c r="L294" s="257"/>
    </row>
    <row r="295" spans="1:12" ht="13.5" thickBot="1">
      <c r="A295" s="45"/>
      <c r="B295" s="259"/>
      <c r="C295" s="260"/>
      <c r="D295" s="260"/>
      <c r="E295" s="260"/>
      <c r="F295" s="260"/>
      <c r="G295" s="260"/>
      <c r="H295" s="260"/>
      <c r="I295" s="260"/>
      <c r="J295" s="260"/>
      <c r="K295" s="261"/>
      <c r="L295" s="257"/>
    </row>
    <row r="296" spans="1:12" ht="12.75">
      <c r="A296" s="45"/>
      <c r="B296" s="887"/>
      <c r="C296" s="887"/>
      <c r="D296" s="236"/>
      <c r="E296" s="47"/>
      <c r="F296" s="48"/>
      <c r="G296" s="237"/>
      <c r="H296" s="236"/>
      <c r="I296" s="48"/>
      <c r="J296" s="48"/>
      <c r="K296" s="236"/>
      <c r="L296" s="238"/>
    </row>
    <row r="297" spans="1:12" ht="12.75">
      <c r="A297" s="45"/>
      <c r="B297" s="46" t="s">
        <v>545</v>
      </c>
      <c r="C297" s="46" t="s">
        <v>371</v>
      </c>
      <c r="D297" s="236"/>
      <c r="E297" s="47"/>
      <c r="F297" s="48"/>
      <c r="G297" s="237"/>
      <c r="H297" s="236"/>
      <c r="I297" s="48"/>
      <c r="J297" s="48"/>
      <c r="K297" s="236"/>
      <c r="L297" s="238"/>
    </row>
    <row r="298" spans="1:12" ht="13.5" thickBot="1">
      <c r="A298" s="45"/>
      <c r="B298" s="48"/>
      <c r="C298" s="236"/>
      <c r="D298" s="47"/>
      <c r="E298" s="48"/>
      <c r="F298" s="237"/>
      <c r="G298" s="236"/>
      <c r="H298" s="48"/>
      <c r="I298" s="48"/>
      <c r="J298" s="236"/>
      <c r="K298" s="48"/>
      <c r="L298" s="49"/>
    </row>
    <row r="299" spans="1:12" ht="38.25">
      <c r="A299" s="45"/>
      <c r="B299" s="239"/>
      <c r="C299" s="240" t="s">
        <v>419</v>
      </c>
      <c r="D299" s="240" t="s">
        <v>531</v>
      </c>
      <c r="E299" s="240" t="s">
        <v>532</v>
      </c>
      <c r="F299" s="241" t="s">
        <v>533</v>
      </c>
      <c r="G299" s="240" t="s">
        <v>534</v>
      </c>
      <c r="H299" s="240" t="s">
        <v>518</v>
      </c>
      <c r="I299" s="240" t="s">
        <v>535</v>
      </c>
      <c r="J299" s="240" t="s">
        <v>536</v>
      </c>
      <c r="K299" s="242" t="s">
        <v>434</v>
      </c>
      <c r="L299" s="171"/>
    </row>
    <row r="300" spans="1:12" ht="13.5" thickBot="1">
      <c r="A300" s="45"/>
      <c r="B300" s="243"/>
      <c r="C300" s="244">
        <f>SUM(C305:C321)</f>
        <v>0</v>
      </c>
      <c r="D300" s="244">
        <f>SUM(D305:D321)</f>
        <v>0</v>
      </c>
      <c r="E300" s="655"/>
      <c r="F300" s="656"/>
      <c r="G300" s="245">
        <f>SUM(G305:G321)</f>
        <v>0</v>
      </c>
      <c r="H300" s="245">
        <f>SUM(H305:H321)</f>
        <v>0</v>
      </c>
      <c r="I300" s="245">
        <f>SUM(I305:I321)</f>
        <v>0</v>
      </c>
      <c r="J300" s="655"/>
      <c r="K300" s="246">
        <f>SUM(K305:K321)</f>
        <v>0</v>
      </c>
      <c r="L300" s="247"/>
    </row>
    <row r="301" spans="1:12" ht="12.75">
      <c r="A301" s="45"/>
      <c r="B301" s="25"/>
      <c r="C301" s="51"/>
      <c r="D301" s="50"/>
      <c r="E301" s="51"/>
      <c r="F301" s="248"/>
      <c r="G301" s="50"/>
      <c r="H301" s="50"/>
      <c r="I301" s="50"/>
      <c r="J301" s="51"/>
      <c r="K301" s="51"/>
      <c r="L301" s="247"/>
    </row>
    <row r="302" spans="1:12" ht="12.75">
      <c r="A302" s="45"/>
      <c r="B302" s="46" t="s">
        <v>545</v>
      </c>
      <c r="C302" s="51" t="s">
        <v>543</v>
      </c>
      <c r="D302" s="47"/>
      <c r="E302" s="48"/>
      <c r="F302" s="237"/>
      <c r="G302" s="236"/>
      <c r="H302" s="48"/>
      <c r="I302" s="48"/>
      <c r="J302" s="236"/>
      <c r="K302" s="48"/>
      <c r="L302" s="49"/>
    </row>
    <row r="303" spans="1:12" ht="13.5" thickBot="1">
      <c r="A303" s="45"/>
      <c r="B303" s="25"/>
      <c r="C303" s="51"/>
      <c r="D303" s="50"/>
      <c r="E303" s="51"/>
      <c r="F303" s="248"/>
      <c r="G303" s="51"/>
      <c r="H303" s="50"/>
      <c r="I303" s="50"/>
      <c r="J303" s="51"/>
      <c r="K303" s="51"/>
      <c r="L303" s="247"/>
    </row>
    <row r="304" spans="1:12" ht="38.25">
      <c r="A304" s="45"/>
      <c r="B304" s="249" t="s">
        <v>538</v>
      </c>
      <c r="C304" s="250" t="s">
        <v>419</v>
      </c>
      <c r="D304" s="250" t="s">
        <v>531</v>
      </c>
      <c r="E304" s="250" t="s">
        <v>532</v>
      </c>
      <c r="F304" s="251" t="s">
        <v>533</v>
      </c>
      <c r="G304" s="250" t="s">
        <v>534</v>
      </c>
      <c r="H304" s="250" t="s">
        <v>518</v>
      </c>
      <c r="I304" s="250" t="s">
        <v>535</v>
      </c>
      <c r="J304" s="250" t="s">
        <v>536</v>
      </c>
      <c r="K304" s="252" t="s">
        <v>434</v>
      </c>
      <c r="L304" s="171"/>
    </row>
    <row r="305" spans="1:12" ht="12.75">
      <c r="A305" s="45"/>
      <c r="B305" s="253">
        <v>1</v>
      </c>
      <c r="C305" s="662"/>
      <c r="D305" s="271"/>
      <c r="E305" s="53" t="s">
        <v>539</v>
      </c>
      <c r="F305" s="673">
        <v>7</v>
      </c>
      <c r="G305" s="254">
        <f>ROUND(F305/100*C305,0)</f>
        <v>0</v>
      </c>
      <c r="H305" s="255">
        <f>D305+G305</f>
        <v>0</v>
      </c>
      <c r="I305" s="662"/>
      <c r="J305" s="254">
        <v>0</v>
      </c>
      <c r="K305" s="256">
        <f>ROUND(I305*J305/100,0)</f>
        <v>0</v>
      </c>
      <c r="L305" s="257"/>
    </row>
    <row r="306" spans="1:12" ht="12.75">
      <c r="A306" s="45"/>
      <c r="B306" s="253">
        <v>2</v>
      </c>
      <c r="C306" s="662"/>
      <c r="D306" s="271"/>
      <c r="E306" s="53" t="s">
        <v>539</v>
      </c>
      <c r="F306" s="673">
        <v>7</v>
      </c>
      <c r="G306" s="254">
        <f>ROUND(F306/100*C306,0)</f>
        <v>0</v>
      </c>
      <c r="H306" s="255">
        <f>D306+G306</f>
        <v>0</v>
      </c>
      <c r="I306" s="662"/>
      <c r="J306" s="254">
        <v>20</v>
      </c>
      <c r="K306" s="256">
        <f>ROUND(I306*J306/100,0)</f>
        <v>0</v>
      </c>
      <c r="L306" s="257"/>
    </row>
    <row r="307" spans="1:12" ht="12.75">
      <c r="A307" s="45"/>
      <c r="B307" s="253">
        <v>3</v>
      </c>
      <c r="C307" s="662"/>
      <c r="D307" s="271"/>
      <c r="E307" s="53" t="s">
        <v>539</v>
      </c>
      <c r="F307" s="673">
        <v>7</v>
      </c>
      <c r="G307" s="254">
        <f>ROUND(F307/100*C307,0)</f>
        <v>0</v>
      </c>
      <c r="H307" s="255">
        <f>D307+G307</f>
        <v>0</v>
      </c>
      <c r="I307" s="662"/>
      <c r="J307" s="254">
        <v>50</v>
      </c>
      <c r="K307" s="256">
        <f>ROUND(I307*J307/100,0)</f>
        <v>0</v>
      </c>
      <c r="L307" s="257"/>
    </row>
    <row r="308" spans="1:12" ht="12.75">
      <c r="A308" s="45"/>
      <c r="B308" s="253">
        <v>4</v>
      </c>
      <c r="C308" s="662"/>
      <c r="D308" s="271"/>
      <c r="E308" s="53" t="s">
        <v>539</v>
      </c>
      <c r="F308" s="673">
        <v>7</v>
      </c>
      <c r="G308" s="254">
        <f>ROUND(F308/100*C308,0)</f>
        <v>0</v>
      </c>
      <c r="H308" s="255">
        <f>D308+G308</f>
        <v>0</v>
      </c>
      <c r="I308" s="662"/>
      <c r="J308" s="254">
        <v>100</v>
      </c>
      <c r="K308" s="256">
        <f>ROUND(I308*J308/100,0)</f>
        <v>0</v>
      </c>
      <c r="L308" s="257"/>
    </row>
    <row r="309" spans="1:12" ht="12.75">
      <c r="A309" s="45"/>
      <c r="B309" s="253">
        <v>5</v>
      </c>
      <c r="C309" s="662"/>
      <c r="D309" s="271"/>
      <c r="E309" s="53" t="s">
        <v>539</v>
      </c>
      <c r="F309" s="673">
        <v>7</v>
      </c>
      <c r="G309" s="254">
        <f>ROUND(F309/100*C309,0)</f>
        <v>0</v>
      </c>
      <c r="H309" s="255">
        <f>D309+G309</f>
        <v>0</v>
      </c>
      <c r="I309" s="662"/>
      <c r="J309" s="254">
        <v>150</v>
      </c>
      <c r="K309" s="256">
        <f>ROUND(I309*J309/100,0)</f>
        <v>0</v>
      </c>
      <c r="L309" s="257"/>
    </row>
    <row r="310" spans="1:12" ht="12.75">
      <c r="A310" s="45"/>
      <c r="B310" s="253"/>
      <c r="C310" s="258"/>
      <c r="D310" s="258"/>
      <c r="E310" s="258"/>
      <c r="F310" s="672"/>
      <c r="G310" s="258"/>
      <c r="H310" s="258"/>
      <c r="I310" s="258"/>
      <c r="J310" s="258"/>
      <c r="K310" s="256"/>
      <c r="L310" s="257"/>
    </row>
    <row r="311" spans="1:12" ht="12.75">
      <c r="A311" s="45"/>
      <c r="B311" s="253">
        <v>6</v>
      </c>
      <c r="C311" s="662"/>
      <c r="D311" s="271"/>
      <c r="E311" s="53" t="s">
        <v>540</v>
      </c>
      <c r="F311" s="673">
        <v>7</v>
      </c>
      <c r="G311" s="254">
        <f>ROUND(F311/100*C311,0)</f>
        <v>0</v>
      </c>
      <c r="H311" s="255">
        <f>D311+G311</f>
        <v>0</v>
      </c>
      <c r="I311" s="662"/>
      <c r="J311" s="254">
        <v>0</v>
      </c>
      <c r="K311" s="256">
        <f>ROUND(I311*J311/100,0)</f>
        <v>0</v>
      </c>
      <c r="L311" s="257"/>
    </row>
    <row r="312" spans="1:12" ht="12.75">
      <c r="A312" s="45"/>
      <c r="B312" s="253">
        <v>7</v>
      </c>
      <c r="C312" s="662"/>
      <c r="D312" s="271"/>
      <c r="E312" s="53" t="s">
        <v>540</v>
      </c>
      <c r="F312" s="673">
        <v>7</v>
      </c>
      <c r="G312" s="254">
        <f>ROUND(F312/100*C312,0)</f>
        <v>0</v>
      </c>
      <c r="H312" s="255">
        <f>D312+G312</f>
        <v>0</v>
      </c>
      <c r="I312" s="662"/>
      <c r="J312" s="254">
        <v>20</v>
      </c>
      <c r="K312" s="256">
        <f>ROUND(I312*J312/100,0)</f>
        <v>0</v>
      </c>
      <c r="L312" s="257"/>
    </row>
    <row r="313" spans="1:12" ht="12.75">
      <c r="A313" s="45"/>
      <c r="B313" s="253">
        <v>8</v>
      </c>
      <c r="C313" s="662"/>
      <c r="D313" s="271"/>
      <c r="E313" s="53" t="s">
        <v>540</v>
      </c>
      <c r="F313" s="673">
        <v>7</v>
      </c>
      <c r="G313" s="254">
        <f>ROUND(F313/100*C313,0)</f>
        <v>0</v>
      </c>
      <c r="H313" s="255">
        <f>D313+G313</f>
        <v>0</v>
      </c>
      <c r="I313" s="662"/>
      <c r="J313" s="254">
        <v>50</v>
      </c>
      <c r="K313" s="256">
        <f>ROUND(I313*J313/100,0)</f>
        <v>0</v>
      </c>
      <c r="L313" s="257"/>
    </row>
    <row r="314" spans="1:12" ht="12.75">
      <c r="A314" s="45"/>
      <c r="B314" s="253">
        <v>9</v>
      </c>
      <c r="C314" s="662"/>
      <c r="D314" s="271"/>
      <c r="E314" s="53" t="s">
        <v>540</v>
      </c>
      <c r="F314" s="673">
        <v>7</v>
      </c>
      <c r="G314" s="254">
        <f>ROUND(F314/100*C314,0)</f>
        <v>0</v>
      </c>
      <c r="H314" s="255">
        <f>D314+G314</f>
        <v>0</v>
      </c>
      <c r="I314" s="662"/>
      <c r="J314" s="254">
        <v>100</v>
      </c>
      <c r="K314" s="256">
        <f>ROUND(I314*J314/100,0)</f>
        <v>0</v>
      </c>
      <c r="L314" s="257"/>
    </row>
    <row r="315" spans="1:12" ht="12.75">
      <c r="A315" s="45"/>
      <c r="B315" s="253">
        <v>10</v>
      </c>
      <c r="C315" s="662"/>
      <c r="D315" s="271"/>
      <c r="E315" s="53" t="s">
        <v>540</v>
      </c>
      <c r="F315" s="673">
        <v>7</v>
      </c>
      <c r="G315" s="254">
        <f>ROUND(F315/100*C315,0)</f>
        <v>0</v>
      </c>
      <c r="H315" s="255">
        <f>D315+G315</f>
        <v>0</v>
      </c>
      <c r="I315" s="662"/>
      <c r="J315" s="254">
        <v>150</v>
      </c>
      <c r="K315" s="256">
        <f>ROUND(I315*J315/100,0)</f>
        <v>0</v>
      </c>
      <c r="L315" s="257"/>
    </row>
    <row r="316" spans="1:12" ht="12.75">
      <c r="A316" s="45"/>
      <c r="B316" s="253"/>
      <c r="C316" s="258"/>
      <c r="D316" s="258"/>
      <c r="E316" s="258"/>
      <c r="F316" s="672"/>
      <c r="G316" s="258"/>
      <c r="H316" s="258"/>
      <c r="I316" s="258"/>
      <c r="J316" s="258"/>
      <c r="K316" s="256"/>
      <c r="L316" s="257"/>
    </row>
    <row r="317" spans="1:12" ht="12.75">
      <c r="A317" s="45"/>
      <c r="B317" s="253">
        <v>11</v>
      </c>
      <c r="C317" s="662"/>
      <c r="D317" s="271"/>
      <c r="E317" s="53" t="s">
        <v>541</v>
      </c>
      <c r="F317" s="673">
        <v>8</v>
      </c>
      <c r="G317" s="254">
        <f>ROUND(F317/100*C317,0)</f>
        <v>0</v>
      </c>
      <c r="H317" s="255">
        <f>D317+G317</f>
        <v>0</v>
      </c>
      <c r="I317" s="662"/>
      <c r="J317" s="254">
        <v>0</v>
      </c>
      <c r="K317" s="256">
        <f>ROUND(I317*J317/100,0)</f>
        <v>0</v>
      </c>
      <c r="L317" s="257"/>
    </row>
    <row r="318" spans="1:12" ht="12.75">
      <c r="A318" s="45"/>
      <c r="B318" s="253">
        <v>12</v>
      </c>
      <c r="C318" s="662"/>
      <c r="D318" s="271"/>
      <c r="E318" s="53" t="s">
        <v>541</v>
      </c>
      <c r="F318" s="673">
        <v>8</v>
      </c>
      <c r="G318" s="254">
        <f>ROUND(F318/100*C318,0)</f>
        <v>0</v>
      </c>
      <c r="H318" s="255">
        <f>D318+G318</f>
        <v>0</v>
      </c>
      <c r="I318" s="662"/>
      <c r="J318" s="254">
        <v>20</v>
      </c>
      <c r="K318" s="256">
        <f>ROUND(I318*J318/100,0)</f>
        <v>0</v>
      </c>
      <c r="L318" s="257"/>
    </row>
    <row r="319" spans="1:12" ht="12.75">
      <c r="A319" s="45"/>
      <c r="B319" s="253">
        <v>13</v>
      </c>
      <c r="C319" s="662"/>
      <c r="D319" s="271"/>
      <c r="E319" s="53" t="s">
        <v>541</v>
      </c>
      <c r="F319" s="673">
        <v>8</v>
      </c>
      <c r="G319" s="254">
        <f>ROUND(F319/100*C319,0)</f>
        <v>0</v>
      </c>
      <c r="H319" s="255">
        <f>D319+G319</f>
        <v>0</v>
      </c>
      <c r="I319" s="662"/>
      <c r="J319" s="254">
        <v>50</v>
      </c>
      <c r="K319" s="256">
        <f>ROUND(I319*J319/100,0)</f>
        <v>0</v>
      </c>
      <c r="L319" s="257"/>
    </row>
    <row r="320" spans="1:12" ht="12.75">
      <c r="A320" s="45"/>
      <c r="B320" s="253">
        <v>14</v>
      </c>
      <c r="C320" s="662"/>
      <c r="D320" s="271"/>
      <c r="E320" s="53" t="s">
        <v>541</v>
      </c>
      <c r="F320" s="673">
        <v>8</v>
      </c>
      <c r="G320" s="254">
        <f>ROUND(F320/100*C320,0)</f>
        <v>0</v>
      </c>
      <c r="H320" s="255">
        <f>D320+G320</f>
        <v>0</v>
      </c>
      <c r="I320" s="662"/>
      <c r="J320" s="254">
        <v>100</v>
      </c>
      <c r="K320" s="256">
        <f>ROUND(I320*J320/100,0)</f>
        <v>0</v>
      </c>
      <c r="L320" s="257"/>
    </row>
    <row r="321" spans="1:12" ht="12.75">
      <c r="A321" s="45"/>
      <c r="B321" s="253">
        <v>15</v>
      </c>
      <c r="C321" s="662"/>
      <c r="D321" s="271"/>
      <c r="E321" s="53" t="s">
        <v>541</v>
      </c>
      <c r="F321" s="673">
        <v>8</v>
      </c>
      <c r="G321" s="254">
        <f>ROUND(F321/100*C321,0)</f>
        <v>0</v>
      </c>
      <c r="H321" s="255">
        <f>D321+G321</f>
        <v>0</v>
      </c>
      <c r="I321" s="662"/>
      <c r="J321" s="254">
        <v>150</v>
      </c>
      <c r="K321" s="256">
        <f>ROUND(I321*J321/100,0)</f>
        <v>0</v>
      </c>
      <c r="L321" s="257"/>
    </row>
    <row r="322" spans="1:12" ht="13.5" thickBot="1">
      <c r="A322" s="45"/>
      <c r="B322" s="259"/>
      <c r="C322" s="260"/>
      <c r="D322" s="260"/>
      <c r="E322" s="260"/>
      <c r="F322" s="260"/>
      <c r="G322" s="260"/>
      <c r="H322" s="260"/>
      <c r="I322" s="260"/>
      <c r="J322" s="260"/>
      <c r="K322" s="261"/>
      <c r="L322" s="257"/>
    </row>
    <row r="323" spans="1:12" ht="12.75">
      <c r="A323" s="45"/>
      <c r="B323" s="46"/>
      <c r="C323" s="46"/>
      <c r="D323" s="236"/>
      <c r="E323" s="47"/>
      <c r="F323" s="48"/>
      <c r="G323" s="237"/>
      <c r="H323" s="236"/>
      <c r="I323" s="48"/>
      <c r="J323" s="48"/>
      <c r="K323" s="236"/>
      <c r="L323" s="238"/>
    </row>
    <row r="324" spans="1:12" ht="12.75">
      <c r="A324" s="45"/>
      <c r="B324" s="46" t="s">
        <v>546</v>
      </c>
      <c r="C324" s="46" t="s">
        <v>547</v>
      </c>
      <c r="D324" s="236"/>
      <c r="E324" s="47"/>
      <c r="F324" s="48"/>
      <c r="G324" s="237"/>
      <c r="H324" s="236"/>
      <c r="I324" s="48"/>
      <c r="J324" s="48"/>
      <c r="K324" s="236"/>
      <c r="L324" s="238"/>
    </row>
    <row r="325" spans="1:12" ht="13.5" thickBot="1">
      <c r="A325" s="45"/>
      <c r="B325" s="48"/>
      <c r="C325" s="236"/>
      <c r="D325" s="47"/>
      <c r="E325" s="48"/>
      <c r="F325" s="237"/>
      <c r="G325" s="236"/>
      <c r="H325" s="48"/>
      <c r="I325" s="48"/>
      <c r="J325" s="236"/>
      <c r="K325" s="48"/>
      <c r="L325" s="49"/>
    </row>
    <row r="326" spans="1:12" ht="38.25">
      <c r="A326" s="45"/>
      <c r="B326" s="239"/>
      <c r="C326" s="240" t="s">
        <v>419</v>
      </c>
      <c r="D326" s="240" t="s">
        <v>531</v>
      </c>
      <c r="E326" s="240" t="s">
        <v>532</v>
      </c>
      <c r="F326" s="241" t="s">
        <v>533</v>
      </c>
      <c r="G326" s="240" t="s">
        <v>534</v>
      </c>
      <c r="H326" s="240" t="s">
        <v>518</v>
      </c>
      <c r="I326" s="240" t="s">
        <v>535</v>
      </c>
      <c r="J326" s="240" t="s">
        <v>536</v>
      </c>
      <c r="K326" s="242" t="s">
        <v>434</v>
      </c>
      <c r="L326" s="171"/>
    </row>
    <row r="327" spans="1:12" ht="13.5" thickBot="1">
      <c r="A327" s="45"/>
      <c r="B327" s="243"/>
      <c r="C327" s="244">
        <f>SUM(C332:C348)</f>
        <v>0</v>
      </c>
      <c r="D327" s="244">
        <f>SUM(D332:D348)</f>
        <v>0</v>
      </c>
      <c r="E327" s="655"/>
      <c r="F327" s="656"/>
      <c r="G327" s="245">
        <f>SUM(G332:G348)</f>
        <v>0</v>
      </c>
      <c r="H327" s="245">
        <f>SUM(H332:H348)</f>
        <v>0</v>
      </c>
      <c r="I327" s="245">
        <f>SUM(I332:I348)</f>
        <v>0</v>
      </c>
      <c r="J327" s="655"/>
      <c r="K327" s="246">
        <f>SUM(K332:K348)</f>
        <v>0</v>
      </c>
      <c r="L327" s="247"/>
    </row>
    <row r="328" spans="1:12" ht="12.75">
      <c r="A328" s="45"/>
      <c r="B328" s="25"/>
      <c r="C328" s="51"/>
      <c r="D328" s="50"/>
      <c r="E328" s="51"/>
      <c r="F328" s="248"/>
      <c r="G328" s="50"/>
      <c r="H328" s="50"/>
      <c r="I328" s="50"/>
      <c r="J328" s="51"/>
      <c r="K328" s="51"/>
      <c r="L328" s="247"/>
    </row>
    <row r="329" spans="1:12" ht="12.75">
      <c r="A329" s="45"/>
      <c r="B329" s="46" t="s">
        <v>546</v>
      </c>
      <c r="C329" s="51" t="s">
        <v>543</v>
      </c>
      <c r="D329" s="47"/>
      <c r="E329" s="48"/>
      <c r="F329" s="237"/>
      <c r="G329" s="236"/>
      <c r="H329" s="48"/>
      <c r="I329" s="48"/>
      <c r="J329" s="236"/>
      <c r="K329" s="48"/>
      <c r="L329" s="49"/>
    </row>
    <row r="330" spans="1:12" ht="13.5" thickBot="1">
      <c r="A330" s="45"/>
      <c r="B330" s="25"/>
      <c r="C330" s="51"/>
      <c r="D330" s="50"/>
      <c r="E330" s="51"/>
      <c r="F330" s="248"/>
      <c r="G330" s="51"/>
      <c r="H330" s="50"/>
      <c r="I330" s="50"/>
      <c r="J330" s="51"/>
      <c r="K330" s="51"/>
      <c r="L330" s="247"/>
    </row>
    <row r="331" spans="1:12" ht="38.25">
      <c r="A331" s="45"/>
      <c r="B331" s="249" t="s">
        <v>538</v>
      </c>
      <c r="C331" s="250" t="s">
        <v>419</v>
      </c>
      <c r="D331" s="250" t="s">
        <v>531</v>
      </c>
      <c r="E331" s="250" t="s">
        <v>532</v>
      </c>
      <c r="F331" s="251" t="s">
        <v>533</v>
      </c>
      <c r="G331" s="250" t="s">
        <v>534</v>
      </c>
      <c r="H331" s="250" t="s">
        <v>518</v>
      </c>
      <c r="I331" s="250" t="s">
        <v>535</v>
      </c>
      <c r="J331" s="250" t="s">
        <v>536</v>
      </c>
      <c r="K331" s="252" t="s">
        <v>434</v>
      </c>
      <c r="L331" s="171"/>
    </row>
    <row r="332" spans="1:12" ht="12.75">
      <c r="A332" s="45"/>
      <c r="B332" s="253">
        <v>1</v>
      </c>
      <c r="C332" s="662"/>
      <c r="D332" s="271"/>
      <c r="E332" s="53" t="s">
        <v>539</v>
      </c>
      <c r="F332" s="673">
        <v>10</v>
      </c>
      <c r="G332" s="254">
        <f>ROUND(F332/100*C332,0)</f>
        <v>0</v>
      </c>
      <c r="H332" s="255">
        <f>D332+G332</f>
        <v>0</v>
      </c>
      <c r="I332" s="662"/>
      <c r="J332" s="254">
        <v>0</v>
      </c>
      <c r="K332" s="256">
        <f>ROUND(I332*J332/100,0)</f>
        <v>0</v>
      </c>
      <c r="L332" s="257"/>
    </row>
    <row r="333" spans="1:12" ht="12.75">
      <c r="A333" s="45"/>
      <c r="B333" s="253">
        <v>2</v>
      </c>
      <c r="C333" s="662"/>
      <c r="D333" s="271"/>
      <c r="E333" s="53" t="s">
        <v>539</v>
      </c>
      <c r="F333" s="673">
        <v>10</v>
      </c>
      <c r="G333" s="254">
        <f>ROUND(F333/100*C333,0)</f>
        <v>0</v>
      </c>
      <c r="H333" s="255">
        <f>D333+G333</f>
        <v>0</v>
      </c>
      <c r="I333" s="662"/>
      <c r="J333" s="254">
        <v>20</v>
      </c>
      <c r="K333" s="256">
        <f>ROUND(I333*J333/100,0)</f>
        <v>0</v>
      </c>
      <c r="L333" s="257"/>
    </row>
    <row r="334" spans="1:12" ht="12.75">
      <c r="A334" s="45"/>
      <c r="B334" s="253">
        <v>3</v>
      </c>
      <c r="C334" s="662"/>
      <c r="D334" s="271"/>
      <c r="E334" s="53" t="s">
        <v>539</v>
      </c>
      <c r="F334" s="673">
        <v>10</v>
      </c>
      <c r="G334" s="254">
        <f>ROUND(F334/100*C334,0)</f>
        <v>0</v>
      </c>
      <c r="H334" s="255">
        <f>D334+G334</f>
        <v>0</v>
      </c>
      <c r="I334" s="662"/>
      <c r="J334" s="254">
        <v>50</v>
      </c>
      <c r="K334" s="256">
        <f>ROUND(I334*J334/100,0)</f>
        <v>0</v>
      </c>
      <c r="L334" s="257"/>
    </row>
    <row r="335" spans="1:12" ht="12.75">
      <c r="A335" s="45"/>
      <c r="B335" s="253">
        <v>4</v>
      </c>
      <c r="C335" s="662"/>
      <c r="D335" s="271"/>
      <c r="E335" s="53" t="s">
        <v>539</v>
      </c>
      <c r="F335" s="673">
        <v>10</v>
      </c>
      <c r="G335" s="254">
        <f>ROUND(F335/100*C335,0)</f>
        <v>0</v>
      </c>
      <c r="H335" s="255">
        <f>D335+G335</f>
        <v>0</v>
      </c>
      <c r="I335" s="662"/>
      <c r="J335" s="254">
        <v>100</v>
      </c>
      <c r="K335" s="256">
        <f>ROUND(I335*J335/100,0)</f>
        <v>0</v>
      </c>
      <c r="L335" s="257"/>
    </row>
    <row r="336" spans="1:12" ht="12.75">
      <c r="A336" s="45"/>
      <c r="B336" s="253">
        <v>5</v>
      </c>
      <c r="C336" s="662"/>
      <c r="D336" s="271"/>
      <c r="E336" s="53" t="s">
        <v>539</v>
      </c>
      <c r="F336" s="673">
        <v>10</v>
      </c>
      <c r="G336" s="254">
        <f>ROUND(F336/100*C336,0)</f>
        <v>0</v>
      </c>
      <c r="H336" s="255">
        <f>D336+G336</f>
        <v>0</v>
      </c>
      <c r="I336" s="662"/>
      <c r="J336" s="254">
        <v>150</v>
      </c>
      <c r="K336" s="256">
        <f>ROUND(I336*J336/100,0)</f>
        <v>0</v>
      </c>
      <c r="L336" s="257"/>
    </row>
    <row r="337" spans="1:12" ht="12.75">
      <c r="A337" s="45"/>
      <c r="B337" s="253"/>
      <c r="C337" s="258"/>
      <c r="D337" s="258"/>
      <c r="E337" s="258"/>
      <c r="F337" s="672"/>
      <c r="G337" s="258"/>
      <c r="H337" s="258"/>
      <c r="I337" s="258"/>
      <c r="J337" s="258"/>
      <c r="K337" s="256"/>
      <c r="L337" s="257"/>
    </row>
    <row r="338" spans="1:12" ht="12.75">
      <c r="A338" s="45"/>
      <c r="B338" s="253">
        <v>6</v>
      </c>
      <c r="C338" s="662"/>
      <c r="D338" s="271"/>
      <c r="E338" s="53" t="s">
        <v>540</v>
      </c>
      <c r="F338" s="673">
        <v>12</v>
      </c>
      <c r="G338" s="254">
        <f>ROUND(F338/100*C338,0)</f>
        <v>0</v>
      </c>
      <c r="H338" s="255">
        <f>D338+G338</f>
        <v>0</v>
      </c>
      <c r="I338" s="662"/>
      <c r="J338" s="254">
        <v>0</v>
      </c>
      <c r="K338" s="256">
        <f>ROUND(I338*J338/100,0)</f>
        <v>0</v>
      </c>
      <c r="L338" s="257"/>
    </row>
    <row r="339" spans="1:12" ht="12.75">
      <c r="A339" s="45"/>
      <c r="B339" s="253">
        <v>7</v>
      </c>
      <c r="C339" s="662"/>
      <c r="D339" s="271"/>
      <c r="E339" s="53" t="s">
        <v>540</v>
      </c>
      <c r="F339" s="673">
        <v>12</v>
      </c>
      <c r="G339" s="254">
        <f>ROUND(F339/100*C339,0)</f>
        <v>0</v>
      </c>
      <c r="H339" s="255">
        <f>D339+G339</f>
        <v>0</v>
      </c>
      <c r="I339" s="662"/>
      <c r="J339" s="254">
        <v>20</v>
      </c>
      <c r="K339" s="256">
        <f>ROUND(I339*J339/100,0)</f>
        <v>0</v>
      </c>
      <c r="L339" s="257"/>
    </row>
    <row r="340" spans="1:12" ht="12.75">
      <c r="A340" s="45"/>
      <c r="B340" s="253">
        <v>8</v>
      </c>
      <c r="C340" s="662"/>
      <c r="D340" s="271"/>
      <c r="E340" s="53" t="s">
        <v>540</v>
      </c>
      <c r="F340" s="673">
        <v>12</v>
      </c>
      <c r="G340" s="254">
        <f>ROUND(F340/100*C340,0)</f>
        <v>0</v>
      </c>
      <c r="H340" s="255">
        <f>D340+G340</f>
        <v>0</v>
      </c>
      <c r="I340" s="662"/>
      <c r="J340" s="254">
        <v>50</v>
      </c>
      <c r="K340" s="256">
        <f>ROUND(I340*J340/100,0)</f>
        <v>0</v>
      </c>
      <c r="L340" s="257"/>
    </row>
    <row r="341" spans="1:12" ht="12.75">
      <c r="A341" s="45"/>
      <c r="B341" s="253">
        <v>9</v>
      </c>
      <c r="C341" s="662"/>
      <c r="D341" s="271"/>
      <c r="E341" s="53" t="s">
        <v>540</v>
      </c>
      <c r="F341" s="673">
        <v>12</v>
      </c>
      <c r="G341" s="254">
        <f>ROUND(F341/100*C341,0)</f>
        <v>0</v>
      </c>
      <c r="H341" s="255">
        <f>D341+G341</f>
        <v>0</v>
      </c>
      <c r="I341" s="662"/>
      <c r="J341" s="254">
        <v>100</v>
      </c>
      <c r="K341" s="256">
        <f>ROUND(I341*J341/100,0)</f>
        <v>0</v>
      </c>
      <c r="L341" s="257"/>
    </row>
    <row r="342" spans="1:12" ht="12.75">
      <c r="A342" s="45"/>
      <c r="B342" s="253">
        <v>10</v>
      </c>
      <c r="C342" s="662"/>
      <c r="D342" s="271"/>
      <c r="E342" s="53" t="s">
        <v>540</v>
      </c>
      <c r="F342" s="673">
        <v>12</v>
      </c>
      <c r="G342" s="254">
        <f>ROUND(F342/100*C342,0)</f>
        <v>0</v>
      </c>
      <c r="H342" s="255">
        <f>D342+G342</f>
        <v>0</v>
      </c>
      <c r="I342" s="662"/>
      <c r="J342" s="254">
        <v>150</v>
      </c>
      <c r="K342" s="256">
        <f>ROUND(I342*J342/100,0)</f>
        <v>0</v>
      </c>
      <c r="L342" s="257"/>
    </row>
    <row r="343" spans="1:12" ht="12.75">
      <c r="A343" s="45"/>
      <c r="B343" s="253"/>
      <c r="C343" s="258"/>
      <c r="D343" s="258"/>
      <c r="E343" s="258"/>
      <c r="F343" s="672"/>
      <c r="G343" s="258"/>
      <c r="H343" s="258"/>
      <c r="I343" s="258"/>
      <c r="J343" s="258"/>
      <c r="K343" s="256"/>
      <c r="L343" s="257"/>
    </row>
    <row r="344" spans="1:12" ht="12.75">
      <c r="A344" s="45"/>
      <c r="B344" s="253">
        <v>11</v>
      </c>
      <c r="C344" s="662"/>
      <c r="D344" s="271"/>
      <c r="E344" s="53" t="s">
        <v>541</v>
      </c>
      <c r="F344" s="673">
        <v>15</v>
      </c>
      <c r="G344" s="254">
        <f>ROUND(F344/100*C344,0)</f>
        <v>0</v>
      </c>
      <c r="H344" s="255">
        <f>D344+G344</f>
        <v>0</v>
      </c>
      <c r="I344" s="662"/>
      <c r="J344" s="254">
        <v>0</v>
      </c>
      <c r="K344" s="256">
        <f>ROUND(I344*J344/100,0)</f>
        <v>0</v>
      </c>
      <c r="L344" s="257"/>
    </row>
    <row r="345" spans="1:12" ht="12.75">
      <c r="A345" s="45"/>
      <c r="B345" s="253">
        <v>12</v>
      </c>
      <c r="C345" s="662"/>
      <c r="D345" s="271"/>
      <c r="E345" s="53" t="s">
        <v>541</v>
      </c>
      <c r="F345" s="673">
        <v>15</v>
      </c>
      <c r="G345" s="254">
        <f>ROUND(F345/100*C345,0)</f>
        <v>0</v>
      </c>
      <c r="H345" s="255">
        <f>D345+G345</f>
        <v>0</v>
      </c>
      <c r="I345" s="662"/>
      <c r="J345" s="254">
        <v>20</v>
      </c>
      <c r="K345" s="256">
        <f>ROUND(I345*J345/100,0)</f>
        <v>0</v>
      </c>
      <c r="L345" s="257"/>
    </row>
    <row r="346" spans="1:12" ht="12.75">
      <c r="A346" s="45"/>
      <c r="B346" s="253">
        <v>13</v>
      </c>
      <c r="C346" s="662"/>
      <c r="D346" s="271"/>
      <c r="E346" s="53" t="s">
        <v>541</v>
      </c>
      <c r="F346" s="673">
        <v>15</v>
      </c>
      <c r="G346" s="254">
        <f>ROUND(F346/100*C346,0)</f>
        <v>0</v>
      </c>
      <c r="H346" s="255">
        <f>D346+G346</f>
        <v>0</v>
      </c>
      <c r="I346" s="662"/>
      <c r="J346" s="254">
        <v>50</v>
      </c>
      <c r="K346" s="256">
        <f>ROUND(I346*J346/100,0)</f>
        <v>0</v>
      </c>
      <c r="L346" s="257"/>
    </row>
    <row r="347" spans="1:12" ht="12.75">
      <c r="A347" s="45"/>
      <c r="B347" s="253">
        <v>14</v>
      </c>
      <c r="C347" s="662"/>
      <c r="D347" s="271"/>
      <c r="E347" s="53" t="s">
        <v>541</v>
      </c>
      <c r="F347" s="673">
        <v>15</v>
      </c>
      <c r="G347" s="254">
        <f>ROUND(F347/100*C347,0)</f>
        <v>0</v>
      </c>
      <c r="H347" s="255">
        <f>D347+G347</f>
        <v>0</v>
      </c>
      <c r="I347" s="662"/>
      <c r="J347" s="254">
        <v>100</v>
      </c>
      <c r="K347" s="256">
        <f>ROUND(I347*J347/100,0)</f>
        <v>0</v>
      </c>
      <c r="L347" s="257"/>
    </row>
    <row r="348" spans="1:12" ht="12.75">
      <c r="A348" s="45"/>
      <c r="B348" s="253">
        <v>15</v>
      </c>
      <c r="C348" s="662"/>
      <c r="D348" s="271"/>
      <c r="E348" s="53" t="s">
        <v>541</v>
      </c>
      <c r="F348" s="673">
        <v>15</v>
      </c>
      <c r="G348" s="254">
        <f>ROUND(F348/100*C348,0)</f>
        <v>0</v>
      </c>
      <c r="H348" s="255">
        <f>D348+G348</f>
        <v>0</v>
      </c>
      <c r="I348" s="662"/>
      <c r="J348" s="254">
        <v>150</v>
      </c>
      <c r="K348" s="256">
        <f>ROUND(I348*J348/100,0)</f>
        <v>0</v>
      </c>
      <c r="L348" s="257"/>
    </row>
    <row r="349" spans="1:12" ht="13.5" thickBot="1">
      <c r="A349" s="45"/>
      <c r="B349" s="259"/>
      <c r="C349" s="260"/>
      <c r="D349" s="260"/>
      <c r="E349" s="260"/>
      <c r="F349" s="260"/>
      <c r="G349" s="260"/>
      <c r="H349" s="260"/>
      <c r="I349" s="260"/>
      <c r="J349" s="260"/>
      <c r="K349" s="261"/>
      <c r="L349" s="257"/>
    </row>
    <row r="350" spans="1:12" ht="12.75">
      <c r="A350" s="42"/>
      <c r="B350" s="888"/>
      <c r="C350" s="888"/>
      <c r="D350" s="201"/>
      <c r="E350" s="43"/>
      <c r="F350" s="43"/>
      <c r="G350" s="43"/>
      <c r="H350" s="43"/>
      <c r="I350" s="48"/>
      <c r="J350" s="61"/>
      <c r="K350" s="61"/>
      <c r="L350" s="49"/>
    </row>
    <row r="351" spans="1:12" ht="12.75">
      <c r="A351" s="45"/>
      <c r="B351" s="46" t="s">
        <v>430</v>
      </c>
      <c r="C351" s="46" t="s">
        <v>431</v>
      </c>
      <c r="D351" s="55"/>
      <c r="E351" s="48"/>
      <c r="F351" s="48"/>
      <c r="G351" s="48"/>
      <c r="H351" s="48"/>
      <c r="I351" s="48"/>
      <c r="J351" s="61"/>
      <c r="K351" s="61"/>
      <c r="L351" s="49"/>
    </row>
    <row r="352" spans="1:12" ht="12.75">
      <c r="A352" s="45"/>
      <c r="B352" s="79"/>
      <c r="C352" s="79"/>
      <c r="D352" s="55"/>
      <c r="E352" s="48"/>
      <c r="F352" s="48"/>
      <c r="G352" s="48"/>
      <c r="H352" s="48"/>
      <c r="I352" s="48"/>
      <c r="J352" s="61"/>
      <c r="K352" s="61"/>
      <c r="L352" s="49"/>
    </row>
    <row r="353" spans="1:12" ht="12.75">
      <c r="A353" s="45"/>
      <c r="B353" s="897" t="s">
        <v>4</v>
      </c>
      <c r="C353" s="898"/>
      <c r="D353" s="52" t="s">
        <v>530</v>
      </c>
      <c r="E353" s="52" t="s">
        <v>542</v>
      </c>
      <c r="F353" s="52" t="s">
        <v>544</v>
      </c>
      <c r="G353" s="294" t="s">
        <v>545</v>
      </c>
      <c r="H353" s="52" t="s">
        <v>546</v>
      </c>
      <c r="I353" s="48"/>
      <c r="J353" s="61"/>
      <c r="K353" s="61"/>
      <c r="L353" s="49"/>
    </row>
    <row r="354" spans="1:12" ht="38.25">
      <c r="A354" s="45"/>
      <c r="B354" s="897" t="s">
        <v>5</v>
      </c>
      <c r="C354" s="898"/>
      <c r="D354" s="56" t="s">
        <v>368</v>
      </c>
      <c r="E354" s="56" t="s">
        <v>369</v>
      </c>
      <c r="F354" s="56" t="s">
        <v>370</v>
      </c>
      <c r="G354" s="356" t="s">
        <v>371</v>
      </c>
      <c r="H354" s="52" t="s">
        <v>372</v>
      </c>
      <c r="I354" s="48"/>
      <c r="J354" s="61"/>
      <c r="K354" s="61"/>
      <c r="L354" s="49"/>
    </row>
    <row r="355" spans="1:12" ht="12.75">
      <c r="A355" s="45"/>
      <c r="B355" s="153"/>
      <c r="C355" s="225" t="s">
        <v>419</v>
      </c>
      <c r="D355" s="56">
        <f>C219</f>
        <v>0</v>
      </c>
      <c r="E355" s="56">
        <f>C246</f>
        <v>0</v>
      </c>
      <c r="F355" s="56">
        <f>C273</f>
        <v>0</v>
      </c>
      <c r="G355" s="356">
        <f>C300</f>
        <v>0</v>
      </c>
      <c r="H355" s="52">
        <f>C327</f>
        <v>0</v>
      </c>
      <c r="I355" s="48"/>
      <c r="J355" s="61"/>
      <c r="K355" s="61"/>
      <c r="L355" s="49"/>
    </row>
    <row r="356" spans="1:12" ht="12.75">
      <c r="A356" s="45"/>
      <c r="B356" s="153"/>
      <c r="C356" s="225" t="s">
        <v>531</v>
      </c>
      <c r="D356" s="56">
        <f>D219</f>
        <v>0</v>
      </c>
      <c r="E356" s="56">
        <f>D246</f>
        <v>0</v>
      </c>
      <c r="F356" s="56">
        <f>D273</f>
        <v>0</v>
      </c>
      <c r="G356" s="356">
        <f>D300</f>
        <v>0</v>
      </c>
      <c r="H356" s="52">
        <f>D327</f>
        <v>0</v>
      </c>
      <c r="I356" s="48"/>
      <c r="J356" s="61"/>
      <c r="K356" s="61"/>
      <c r="L356" s="49"/>
    </row>
    <row r="357" spans="1:12" ht="12.75">
      <c r="A357" s="45"/>
      <c r="B357" s="153"/>
      <c r="C357" s="225" t="s">
        <v>534</v>
      </c>
      <c r="D357" s="56">
        <f>G219</f>
        <v>0</v>
      </c>
      <c r="E357" s="56">
        <f>G246</f>
        <v>0</v>
      </c>
      <c r="F357" s="56">
        <f>G273</f>
        <v>0</v>
      </c>
      <c r="G357" s="356">
        <f>G300</f>
        <v>0</v>
      </c>
      <c r="H357" s="52">
        <f>G327</f>
        <v>0</v>
      </c>
      <c r="I357" s="48"/>
      <c r="J357" s="61"/>
      <c r="K357" s="61"/>
      <c r="L357" s="49"/>
    </row>
    <row r="358" spans="1:12" ht="12.75">
      <c r="A358" s="45"/>
      <c r="B358" s="153"/>
      <c r="C358" s="178" t="s">
        <v>518</v>
      </c>
      <c r="D358" s="56">
        <f>H219</f>
        <v>0</v>
      </c>
      <c r="E358" s="56">
        <f>H246</f>
        <v>0</v>
      </c>
      <c r="F358" s="56">
        <f>H273</f>
        <v>0</v>
      </c>
      <c r="G358" s="356">
        <f>H300</f>
        <v>0</v>
      </c>
      <c r="H358" s="52">
        <f>H327</f>
        <v>0</v>
      </c>
      <c r="I358" s="48"/>
      <c r="J358" s="61"/>
      <c r="K358" s="61"/>
      <c r="L358" s="49"/>
    </row>
    <row r="359" spans="1:12" ht="12.75">
      <c r="A359" s="45"/>
      <c r="B359" s="153"/>
      <c r="C359" s="157" t="s">
        <v>519</v>
      </c>
      <c r="D359" s="262"/>
      <c r="E359" s="262"/>
      <c r="F359" s="262"/>
      <c r="G359" s="262"/>
      <c r="H359" s="179"/>
      <c r="I359" s="48"/>
      <c r="J359" s="61"/>
      <c r="K359" s="61"/>
      <c r="L359" s="49"/>
    </row>
    <row r="360" spans="1:12" ht="12.75">
      <c r="A360" s="45"/>
      <c r="B360" s="133"/>
      <c r="C360" s="206" t="s">
        <v>436</v>
      </c>
      <c r="D360" s="207">
        <f>I224+I230+I236</f>
        <v>0</v>
      </c>
      <c r="E360" s="207">
        <f>I251+I257+I263</f>
        <v>0</v>
      </c>
      <c r="F360" s="207">
        <f>I278+I284+I290</f>
        <v>0</v>
      </c>
      <c r="G360" s="207">
        <f>I305+I311+I317</f>
        <v>0</v>
      </c>
      <c r="H360" s="207">
        <f>I332+I338+I344</f>
        <v>0</v>
      </c>
      <c r="I360" s="48"/>
      <c r="J360" s="61"/>
      <c r="K360" s="61"/>
      <c r="L360" s="49"/>
    </row>
    <row r="361" spans="1:12" ht="12.75">
      <c r="A361" s="45"/>
      <c r="B361" s="133"/>
      <c r="C361" s="206" t="s">
        <v>437</v>
      </c>
      <c r="D361" s="207">
        <f>I225+I231+I237</f>
        <v>0</v>
      </c>
      <c r="E361" s="207">
        <f>I252+I258+I264</f>
        <v>0</v>
      </c>
      <c r="F361" s="207">
        <f>I279+I285+I291</f>
        <v>0</v>
      </c>
      <c r="G361" s="207">
        <f>I306+I312+I318</f>
        <v>0</v>
      </c>
      <c r="H361" s="207">
        <f>I333+I339+I345</f>
        <v>0</v>
      </c>
      <c r="I361" s="48"/>
      <c r="J361" s="61"/>
      <c r="K361" s="61"/>
      <c r="L361" s="49"/>
    </row>
    <row r="362" spans="1:12" ht="12.75">
      <c r="A362" s="45"/>
      <c r="B362" s="133"/>
      <c r="C362" s="206" t="s">
        <v>438</v>
      </c>
      <c r="D362" s="207">
        <f>I226+I232+I238</f>
        <v>0</v>
      </c>
      <c r="E362" s="207">
        <f>I253+I259+I265</f>
        <v>0</v>
      </c>
      <c r="F362" s="207">
        <f>I280+I286+I292</f>
        <v>0</v>
      </c>
      <c r="G362" s="207">
        <f>I307+I313+I319</f>
        <v>0</v>
      </c>
      <c r="H362" s="207">
        <f>I334+I340+I346</f>
        <v>0</v>
      </c>
      <c r="I362" s="48"/>
      <c r="J362" s="61"/>
      <c r="K362" s="61"/>
      <c r="L362" s="49"/>
    </row>
    <row r="363" spans="1:12" ht="12.75">
      <c r="A363" s="45"/>
      <c r="B363" s="133"/>
      <c r="C363" s="166" t="s">
        <v>439</v>
      </c>
      <c r="D363" s="207">
        <f>I227+I233+I239</f>
        <v>0</v>
      </c>
      <c r="E363" s="207">
        <f>I254+I260+I266</f>
        <v>0</v>
      </c>
      <c r="F363" s="207">
        <f>I281+I287+I293</f>
        <v>0</v>
      </c>
      <c r="G363" s="207">
        <f>I308+I314+I320</f>
        <v>0</v>
      </c>
      <c r="H363" s="207">
        <f>I335+I341+I347</f>
        <v>0</v>
      </c>
      <c r="I363" s="48"/>
      <c r="J363" s="61"/>
      <c r="K363" s="61"/>
      <c r="L363" s="49"/>
    </row>
    <row r="364" spans="1:12" ht="13.5" thickBot="1">
      <c r="A364" s="45"/>
      <c r="B364" s="161"/>
      <c r="C364" s="206" t="s">
        <v>440</v>
      </c>
      <c r="D364" s="207">
        <f>I228+I234+I240</f>
        <v>0</v>
      </c>
      <c r="E364" s="207">
        <f>I255+I261+I267</f>
        <v>0</v>
      </c>
      <c r="F364" s="207">
        <f>I282+I288+I294</f>
        <v>0</v>
      </c>
      <c r="G364" s="207">
        <f>I309+I315+I321</f>
        <v>0</v>
      </c>
      <c r="H364" s="207">
        <f>I336+I342+I348</f>
        <v>0</v>
      </c>
      <c r="I364" s="48"/>
      <c r="J364" s="61"/>
      <c r="K364" s="61"/>
      <c r="L364" s="49"/>
    </row>
    <row r="365" spans="1:12" ht="13.5" thickBot="1">
      <c r="A365" s="145"/>
      <c r="B365" s="146"/>
      <c r="C365" s="146" t="s">
        <v>434</v>
      </c>
      <c r="D365" s="174">
        <f>D361*0.2+D362*0.5+D363*1+D364*1.5</f>
        <v>0</v>
      </c>
      <c r="E365" s="174">
        <f>E361*0.2+E362*0.5+E363*1+E364*1.5</f>
        <v>0</v>
      </c>
      <c r="F365" s="174">
        <f>F361*0.2+F362*0.5+F363*1+F364*1.5</f>
        <v>0</v>
      </c>
      <c r="G365" s="175">
        <f>G361*0.2+G362*0.5+G363*1+G364*1.5</f>
        <v>0</v>
      </c>
      <c r="H365" s="147">
        <f>H361*0.2+H362*0.5+H363*1+H364*1.5</f>
        <v>0</v>
      </c>
      <c r="I365" s="146"/>
      <c r="J365" s="61"/>
      <c r="K365" s="61"/>
      <c r="L365" s="49"/>
    </row>
    <row r="366" spans="1:12" ht="12.75">
      <c r="A366" s="45"/>
      <c r="B366" s="48"/>
      <c r="C366" s="48"/>
      <c r="D366" s="55"/>
      <c r="E366" s="48"/>
      <c r="F366" s="48"/>
      <c r="G366" s="48"/>
      <c r="H366" s="48"/>
      <c r="I366" s="48"/>
      <c r="J366" s="61"/>
      <c r="K366" s="61"/>
      <c r="L366" s="49"/>
    </row>
    <row r="367" spans="1:12" ht="12.75">
      <c r="A367" s="45"/>
      <c r="B367" s="899" t="s">
        <v>548</v>
      </c>
      <c r="C367" s="900"/>
      <c r="D367" s="900"/>
      <c r="E367" s="900"/>
      <c r="F367" s="900"/>
      <c r="G367" s="900"/>
      <c r="H367" s="900"/>
      <c r="I367" s="48"/>
      <c r="J367" s="61"/>
      <c r="K367" s="61"/>
      <c r="L367" s="49"/>
    </row>
    <row r="368" spans="1:12" ht="12.75">
      <c r="A368" s="45"/>
      <c r="B368" s="900"/>
      <c r="C368" s="900"/>
      <c r="D368" s="900"/>
      <c r="E368" s="900"/>
      <c r="F368" s="900"/>
      <c r="G368" s="900"/>
      <c r="H368" s="900"/>
      <c r="I368" s="48"/>
      <c r="J368" s="61"/>
      <c r="K368" s="61"/>
      <c r="L368" s="49"/>
    </row>
    <row r="369" spans="1:12" ht="12.75">
      <c r="A369" s="45"/>
      <c r="B369" s="900"/>
      <c r="C369" s="900"/>
      <c r="D369" s="900"/>
      <c r="E369" s="900"/>
      <c r="F369" s="900"/>
      <c r="G369" s="900"/>
      <c r="H369" s="900"/>
      <c r="I369" s="48"/>
      <c r="J369" s="61"/>
      <c r="K369" s="61"/>
      <c r="L369" s="49"/>
    </row>
    <row r="370" spans="1:12" ht="12.75">
      <c r="A370" s="45"/>
      <c r="B370" s="48"/>
      <c r="C370" s="48"/>
      <c r="D370" s="55"/>
      <c r="E370" s="48"/>
      <c r="F370" s="48"/>
      <c r="G370" s="48"/>
      <c r="H370" s="48"/>
      <c r="I370" s="48"/>
      <c r="J370" s="61"/>
      <c r="K370" s="61"/>
      <c r="L370" s="49"/>
    </row>
    <row r="371" spans="1:12" ht="38.25">
      <c r="A371" s="45"/>
      <c r="B371" s="167" t="s">
        <v>4</v>
      </c>
      <c r="C371" s="897" t="s">
        <v>5</v>
      </c>
      <c r="D371" s="898"/>
      <c r="E371" s="52" t="s">
        <v>419</v>
      </c>
      <c r="F371" s="52" t="s">
        <v>531</v>
      </c>
      <c r="G371" s="52" t="s">
        <v>534</v>
      </c>
      <c r="H371" s="52" t="s">
        <v>518</v>
      </c>
      <c r="I371" s="48"/>
      <c r="J371" s="61"/>
      <c r="K371" s="61"/>
      <c r="L371" s="49"/>
    </row>
    <row r="372" spans="1:12" ht="12.75">
      <c r="A372" s="45"/>
      <c r="B372" s="235" t="s">
        <v>432</v>
      </c>
      <c r="C372" s="883" t="s">
        <v>373</v>
      </c>
      <c r="D372" s="896"/>
      <c r="E372" s="661"/>
      <c r="F372" s="661"/>
      <c r="G372" s="661"/>
      <c r="H372" s="661"/>
      <c r="I372" s="48"/>
      <c r="J372" s="61"/>
      <c r="K372" s="61"/>
      <c r="L372" s="49"/>
    </row>
    <row r="373" spans="1:12" ht="12.75">
      <c r="A373" s="45"/>
      <c r="B373" s="48"/>
      <c r="C373" s="48"/>
      <c r="D373" s="55"/>
      <c r="E373" s="48"/>
      <c r="F373" s="48"/>
      <c r="G373" s="48"/>
      <c r="H373" s="48"/>
      <c r="I373" s="48"/>
      <c r="J373" s="61"/>
      <c r="K373" s="61"/>
      <c r="L373" s="49"/>
    </row>
    <row r="374" spans="1:12" ht="12.75">
      <c r="A374" s="45"/>
      <c r="B374" s="48"/>
      <c r="C374" s="48"/>
      <c r="D374" s="55"/>
      <c r="E374" s="48"/>
      <c r="F374" s="48"/>
      <c r="G374" s="48"/>
      <c r="H374" s="48"/>
      <c r="I374" s="48"/>
      <c r="J374" s="61"/>
      <c r="K374" s="61"/>
      <c r="L374" s="49"/>
    </row>
    <row r="375" spans="1:12" ht="13.5" thickBot="1">
      <c r="A375" s="57"/>
      <c r="B375" s="58"/>
      <c r="C375" s="58"/>
      <c r="D375" s="216"/>
      <c r="E375" s="58"/>
      <c r="F375" s="58"/>
      <c r="G375" s="58"/>
      <c r="H375" s="58"/>
      <c r="I375" s="58"/>
      <c r="J375" s="58"/>
      <c r="K375" s="58"/>
      <c r="L375" s="59"/>
    </row>
  </sheetData>
  <sheetProtection password="DCA9" sheet="1"/>
  <mergeCells count="15">
    <mergeCell ref="B296:C296"/>
    <mergeCell ref="C372:D372"/>
    <mergeCell ref="B353:C353"/>
    <mergeCell ref="B354:C354"/>
    <mergeCell ref="B367:H369"/>
    <mergeCell ref="C371:D371"/>
    <mergeCell ref="B350:C350"/>
    <mergeCell ref="C212:D212"/>
    <mergeCell ref="B170:C170"/>
    <mergeCell ref="D46:E46"/>
    <mergeCell ref="D44:E44"/>
    <mergeCell ref="B45:C45"/>
    <mergeCell ref="B2:C2"/>
    <mergeCell ref="B4:C4"/>
    <mergeCell ref="B6:C6"/>
  </mergeCells>
  <dataValidations count="2">
    <dataValidation type="list" allowBlank="1" showInputMessage="1" showErrorMessage="1" sqref="E290:F294 E257:F261 E230:F234 F214:F228 E263:F267 E236:F240 F243:F255 F269:F282 E284:F288 F296:F309 E311:F315 E317:F321 F332:F336 E338:F342 E344:F348">
      <formula1>TIME</formula1>
    </dataValidation>
    <dataValidation type="list" allowBlank="1" showInputMessage="1" showErrorMessage="1" sqref="D4">
      <formula1>"SAC,SSA"</formula1>
    </dataValidation>
  </dataValidations>
  <printOptions/>
  <pageMargins left="0.75" right="0.75" top="1" bottom="1" header="0.5" footer="0.5"/>
  <pageSetup fitToHeight="8"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49">
      <selection activeCell="F21" sqref="F21"/>
    </sheetView>
  </sheetViews>
  <sheetFormatPr defaultColWidth="0" defaultRowHeight="12.75" zeroHeight="1"/>
  <cols>
    <col min="1" max="1" width="3.421875" style="366" customWidth="1"/>
    <col min="2" max="2" width="5.7109375" style="366" customWidth="1"/>
    <col min="3" max="3" width="5.57421875" style="366" customWidth="1"/>
    <col min="4" max="4" width="29.28125" style="366" customWidth="1"/>
    <col min="5" max="5" width="19.7109375" style="366" customWidth="1"/>
    <col min="6" max="6" width="21.140625" style="366" customWidth="1"/>
    <col min="7" max="7" width="15.57421875" style="366" customWidth="1"/>
    <col min="8" max="8" width="15.8515625" style="366" bestFit="1" customWidth="1"/>
    <col min="9" max="9" width="8.57421875" style="366" customWidth="1"/>
    <col min="10" max="16384" width="0" style="366" hidden="1" customWidth="1"/>
  </cols>
  <sheetData>
    <row r="1" spans="1:9" ht="12.75">
      <c r="A1" s="363"/>
      <c r="B1" s="364"/>
      <c r="C1" s="364"/>
      <c r="D1" s="364"/>
      <c r="E1" s="364"/>
      <c r="F1" s="364"/>
      <c r="G1" s="364"/>
      <c r="H1" s="364"/>
      <c r="I1" s="365"/>
    </row>
    <row r="2" spans="1:9" ht="15.75">
      <c r="A2" s="367"/>
      <c r="B2" s="368"/>
      <c r="C2" s="880" t="s">
        <v>382</v>
      </c>
      <c r="D2" s="880"/>
      <c r="E2" s="368"/>
      <c r="F2" s="368"/>
      <c r="G2" s="370" t="s">
        <v>674</v>
      </c>
      <c r="H2" s="368"/>
      <c r="I2" s="371"/>
    </row>
    <row r="3" spans="1:9" ht="15.75">
      <c r="A3" s="367"/>
      <c r="B3" s="368"/>
      <c r="C3" s="368"/>
      <c r="D3" s="368"/>
      <c r="E3" s="368"/>
      <c r="F3" s="368"/>
      <c r="G3" s="370"/>
      <c r="H3" s="368"/>
      <c r="I3" s="371"/>
    </row>
    <row r="4" spans="1:9" ht="12.75">
      <c r="A4" s="367"/>
      <c r="B4" s="372"/>
      <c r="C4" s="901" t="s">
        <v>695</v>
      </c>
      <c r="D4" s="902"/>
      <c r="E4" s="903"/>
      <c r="F4" s="368"/>
      <c r="G4" s="368"/>
      <c r="H4" s="368"/>
      <c r="I4" s="371"/>
    </row>
    <row r="5" spans="1:9" ht="12.75">
      <c r="A5" s="367"/>
      <c r="B5" s="372"/>
      <c r="C5" s="372"/>
      <c r="D5" s="372"/>
      <c r="E5" s="368"/>
      <c r="F5" s="368"/>
      <c r="G5" s="368"/>
      <c r="H5" s="368"/>
      <c r="I5" s="371"/>
    </row>
    <row r="6" spans="1:9" ht="12.75">
      <c r="A6" s="367"/>
      <c r="B6" s="373"/>
      <c r="C6" s="374" t="s">
        <v>4</v>
      </c>
      <c r="D6" s="374" t="s">
        <v>5</v>
      </c>
      <c r="E6" s="375" t="s">
        <v>625</v>
      </c>
      <c r="F6" s="368"/>
      <c r="G6" s="368"/>
      <c r="H6" s="368"/>
      <c r="I6" s="371"/>
    </row>
    <row r="7" spans="1:9" ht="12.75">
      <c r="A7" s="367"/>
      <c r="B7" s="376"/>
      <c r="C7" s="377" t="s">
        <v>28</v>
      </c>
      <c r="D7" s="378" t="s">
        <v>626</v>
      </c>
      <c r="E7" s="263" t="s">
        <v>627</v>
      </c>
      <c r="F7" s="368"/>
      <c r="G7" s="368"/>
      <c r="H7" s="368"/>
      <c r="I7" s="371"/>
    </row>
    <row r="8" spans="1:9" ht="12.75">
      <c r="A8" s="367"/>
      <c r="B8" s="368"/>
      <c r="C8" s="368"/>
      <c r="D8" s="368"/>
      <c r="E8" s="368"/>
      <c r="F8" s="368"/>
      <c r="G8" s="368"/>
      <c r="H8" s="368"/>
      <c r="I8" s="371"/>
    </row>
    <row r="9" spans="1:9" ht="12.75">
      <c r="A9" s="367"/>
      <c r="B9" s="379"/>
      <c r="C9" s="377" t="s">
        <v>4</v>
      </c>
      <c r="D9" s="378" t="s">
        <v>5</v>
      </c>
      <c r="E9" s="380" t="s">
        <v>628</v>
      </c>
      <c r="F9" s="381" t="s">
        <v>629</v>
      </c>
      <c r="G9" s="381" t="s">
        <v>630</v>
      </c>
      <c r="H9" s="368"/>
      <c r="I9" s="371"/>
    </row>
    <row r="10" spans="1:9" ht="12.75">
      <c r="A10" s="367"/>
      <c r="B10" s="382"/>
      <c r="C10" s="383" t="s">
        <v>30</v>
      </c>
      <c r="D10" s="384" t="s">
        <v>655</v>
      </c>
      <c r="E10" s="385"/>
      <c r="F10" s="388"/>
      <c r="G10" s="389"/>
      <c r="H10" s="368"/>
      <c r="I10" s="371"/>
    </row>
    <row r="11" spans="1:9" ht="12.75">
      <c r="A11" s="367"/>
      <c r="B11" s="382"/>
      <c r="C11" s="390" t="s">
        <v>128</v>
      </c>
      <c r="D11" s="391" t="s">
        <v>157</v>
      </c>
      <c r="E11" s="265"/>
      <c r="F11" s="265"/>
      <c r="G11" s="265"/>
      <c r="H11" s="368"/>
      <c r="I11" s="371"/>
    </row>
    <row r="12" spans="1:9" ht="13.5" thickBot="1">
      <c r="A12" s="367"/>
      <c r="B12" s="376"/>
      <c r="C12" s="377" t="s">
        <v>129</v>
      </c>
      <c r="D12" s="378" t="s">
        <v>631</v>
      </c>
      <c r="E12" s="266"/>
      <c r="F12" s="267"/>
      <c r="G12" s="267"/>
      <c r="H12" s="368"/>
      <c r="I12" s="371"/>
    </row>
    <row r="13" spans="1:9" ht="13.5" thickBot="1">
      <c r="A13" s="367"/>
      <c r="B13" s="368"/>
      <c r="C13" s="368"/>
      <c r="D13" s="372" t="s">
        <v>11</v>
      </c>
      <c r="E13" s="392">
        <f>E11+E12</f>
        <v>0</v>
      </c>
      <c r="F13" s="393">
        <f>F11+F12</f>
        <v>0</v>
      </c>
      <c r="G13" s="394">
        <f>G11+G12</f>
        <v>0</v>
      </c>
      <c r="H13" s="368"/>
      <c r="I13" s="371"/>
    </row>
    <row r="14" spans="1:9" ht="12.75">
      <c r="A14" s="367"/>
      <c r="B14" s="368"/>
      <c r="C14" s="368"/>
      <c r="D14" s="368"/>
      <c r="E14" s="368"/>
      <c r="F14" s="368"/>
      <c r="G14" s="368"/>
      <c r="H14" s="368"/>
      <c r="I14" s="371"/>
    </row>
    <row r="15" spans="1:9" ht="12.75">
      <c r="A15" s="367"/>
      <c r="B15" s="379"/>
      <c r="C15" s="377" t="s">
        <v>4</v>
      </c>
      <c r="D15" s="378" t="s">
        <v>5</v>
      </c>
      <c r="E15" s="395" t="s">
        <v>625</v>
      </c>
      <c r="F15" s="368"/>
      <c r="G15" s="368"/>
      <c r="H15" s="368"/>
      <c r="I15" s="371"/>
    </row>
    <row r="16" spans="1:9" ht="12.75">
      <c r="A16" s="367"/>
      <c r="B16" s="382"/>
      <c r="C16" s="396" t="s">
        <v>32</v>
      </c>
      <c r="D16" s="397" t="s">
        <v>632</v>
      </c>
      <c r="E16" s="398"/>
      <c r="F16" s="368"/>
      <c r="G16" s="368"/>
      <c r="H16" s="368"/>
      <c r="I16" s="371"/>
    </row>
    <row r="17" spans="1:9" ht="12.75">
      <c r="A17" s="367"/>
      <c r="B17" s="382"/>
      <c r="C17" s="399" t="s">
        <v>66</v>
      </c>
      <c r="D17" s="400" t="s">
        <v>633</v>
      </c>
      <c r="E17" s="401">
        <f>IF(COUNTIF(E13:G13,"&gt;0")=0,0,SUMIF(E13:G13,"&gt;0")/COUNTIF(E13:G13,"&gt;0"))</f>
        <v>0</v>
      </c>
      <c r="F17" s="368"/>
      <c r="G17" s="368"/>
      <c r="H17" s="368"/>
      <c r="I17" s="371"/>
    </row>
    <row r="18" spans="1:9" ht="12.75">
      <c r="A18" s="367"/>
      <c r="B18" s="376"/>
      <c r="C18" s="377" t="s">
        <v>73</v>
      </c>
      <c r="D18" s="378" t="s">
        <v>634</v>
      </c>
      <c r="E18" s="674">
        <v>15</v>
      </c>
      <c r="F18" s="368"/>
      <c r="G18" s="368"/>
      <c r="H18" s="368"/>
      <c r="I18" s="371"/>
    </row>
    <row r="19" spans="1:9" ht="12.75">
      <c r="A19" s="367"/>
      <c r="B19" s="368"/>
      <c r="C19" s="368"/>
      <c r="D19" s="368"/>
      <c r="E19" s="368"/>
      <c r="F19" s="368"/>
      <c r="G19" s="368"/>
      <c r="H19" s="368"/>
      <c r="I19" s="371"/>
    </row>
    <row r="20" spans="1:9" ht="12.75">
      <c r="A20" s="367"/>
      <c r="B20" s="402"/>
      <c r="C20" s="383" t="s">
        <v>4</v>
      </c>
      <c r="D20" s="383" t="s">
        <v>5</v>
      </c>
      <c r="E20" s="384"/>
      <c r="F20" s="403" t="s">
        <v>56</v>
      </c>
      <c r="G20" s="404" t="s">
        <v>635</v>
      </c>
      <c r="H20" s="368"/>
      <c r="I20" s="371"/>
    </row>
    <row r="21" spans="1:9" ht="12.75">
      <c r="A21" s="367"/>
      <c r="B21" s="376"/>
      <c r="C21" s="405" t="s">
        <v>34</v>
      </c>
      <c r="D21" s="405" t="s">
        <v>636</v>
      </c>
      <c r="E21" s="378"/>
      <c r="F21" s="406">
        <f>ROUND(E17*E18/100,0)</f>
        <v>0</v>
      </c>
      <c r="G21" s="407">
        <f>ROUND(F21*12.5,0)</f>
        <v>0</v>
      </c>
      <c r="H21" s="368"/>
      <c r="I21" s="371"/>
    </row>
    <row r="22" spans="1:9" ht="23.25" customHeight="1" thickBot="1">
      <c r="A22" s="408"/>
      <c r="B22" s="409"/>
      <c r="C22" s="409"/>
      <c r="D22" s="409"/>
      <c r="E22" s="410"/>
      <c r="F22" s="409"/>
      <c r="G22" s="411"/>
      <c r="H22" s="411"/>
      <c r="I22" s="412"/>
    </row>
    <row r="23" spans="1:9" ht="15" customHeight="1">
      <c r="A23" s="367"/>
      <c r="B23" s="368"/>
      <c r="C23" s="368"/>
      <c r="D23" s="368"/>
      <c r="E23" s="413"/>
      <c r="F23" s="368"/>
      <c r="G23" s="368"/>
      <c r="H23" s="368"/>
      <c r="I23" s="371"/>
    </row>
    <row r="24" spans="1:9" ht="12.75">
      <c r="A24" s="367"/>
      <c r="B24" s="372"/>
      <c r="C24" s="901" t="s">
        <v>696</v>
      </c>
      <c r="D24" s="902"/>
      <c r="E24" s="902"/>
      <c r="F24" s="903"/>
      <c r="G24" s="414"/>
      <c r="H24" s="414"/>
      <c r="I24" s="371"/>
    </row>
    <row r="25" spans="1:9" ht="12.75">
      <c r="A25" s="367"/>
      <c r="B25" s="372"/>
      <c r="C25" s="372"/>
      <c r="D25" s="372"/>
      <c r="E25" s="368"/>
      <c r="F25" s="414"/>
      <c r="G25" s="414"/>
      <c r="H25" s="414"/>
      <c r="I25" s="371"/>
    </row>
    <row r="26" spans="1:10" ht="12.75">
      <c r="A26" s="415"/>
      <c r="B26" s="416"/>
      <c r="C26" s="417" t="s">
        <v>4</v>
      </c>
      <c r="D26" s="417" t="s">
        <v>5</v>
      </c>
      <c r="E26" s="418" t="s">
        <v>637</v>
      </c>
      <c r="F26" s="419"/>
      <c r="G26" s="419"/>
      <c r="H26" s="419"/>
      <c r="I26" s="420"/>
      <c r="J26" s="421"/>
    </row>
    <row r="27" spans="1:9" ht="12.75">
      <c r="A27" s="367"/>
      <c r="B27" s="422"/>
      <c r="C27" s="383" t="s">
        <v>28</v>
      </c>
      <c r="D27" s="384" t="s">
        <v>638</v>
      </c>
      <c r="E27" s="272" t="s">
        <v>627</v>
      </c>
      <c r="F27" s="414"/>
      <c r="G27" s="414"/>
      <c r="H27" s="414"/>
      <c r="I27" s="371"/>
    </row>
    <row r="28" spans="1:9" ht="12.75">
      <c r="A28" s="367"/>
      <c r="B28" s="368"/>
      <c r="C28" s="368"/>
      <c r="D28" s="368"/>
      <c r="E28" s="368"/>
      <c r="F28" s="414"/>
      <c r="G28" s="414"/>
      <c r="H28" s="414"/>
      <c r="I28" s="371"/>
    </row>
    <row r="29" spans="1:10" ht="12.75">
      <c r="A29" s="415"/>
      <c r="B29" s="402"/>
      <c r="C29" s="383" t="s">
        <v>4</v>
      </c>
      <c r="D29" s="383" t="s">
        <v>5</v>
      </c>
      <c r="E29" s="384"/>
      <c r="F29" s="423" t="s">
        <v>628</v>
      </c>
      <c r="G29" s="424" t="s">
        <v>629</v>
      </c>
      <c r="H29" s="424" t="s">
        <v>630</v>
      </c>
      <c r="I29" s="420"/>
      <c r="J29" s="421"/>
    </row>
    <row r="30" spans="1:9" ht="12.75">
      <c r="A30" s="367"/>
      <c r="B30" s="425"/>
      <c r="C30" s="396" t="s">
        <v>30</v>
      </c>
      <c r="D30" s="396" t="s">
        <v>150</v>
      </c>
      <c r="E30" s="397"/>
      <c r="F30" s="426"/>
      <c r="G30" s="427"/>
      <c r="H30" s="428"/>
      <c r="I30" s="371"/>
    </row>
    <row r="31" spans="1:9" ht="12.75">
      <c r="A31" s="367"/>
      <c r="B31" s="425"/>
      <c r="C31" s="399" t="s">
        <v>128</v>
      </c>
      <c r="D31" s="399" t="s">
        <v>639</v>
      </c>
      <c r="E31" s="400"/>
      <c r="F31" s="265"/>
      <c r="G31" s="265"/>
      <c r="H31" s="265"/>
      <c r="I31" s="371"/>
    </row>
    <row r="32" spans="1:9" ht="12.75">
      <c r="A32" s="367"/>
      <c r="B32" s="382"/>
      <c r="C32" s="390" t="s">
        <v>129</v>
      </c>
      <c r="D32" s="390" t="s">
        <v>640</v>
      </c>
      <c r="E32" s="378"/>
      <c r="F32" s="270"/>
      <c r="G32" s="270"/>
      <c r="H32" s="270"/>
      <c r="I32" s="371"/>
    </row>
    <row r="33" spans="1:9" ht="12.75">
      <c r="A33" s="367"/>
      <c r="B33" s="382"/>
      <c r="C33" s="390" t="s">
        <v>130</v>
      </c>
      <c r="D33" s="390" t="s">
        <v>641</v>
      </c>
      <c r="E33" s="378"/>
      <c r="F33" s="270"/>
      <c r="G33" s="270"/>
      <c r="H33" s="270"/>
      <c r="I33" s="371"/>
    </row>
    <row r="34" spans="1:9" ht="12.75">
      <c r="A34" s="367"/>
      <c r="B34" s="382"/>
      <c r="C34" s="390" t="s">
        <v>131</v>
      </c>
      <c r="D34" s="390" t="s">
        <v>642</v>
      </c>
      <c r="E34" s="378"/>
      <c r="F34" s="270"/>
      <c r="G34" s="270"/>
      <c r="H34" s="270"/>
      <c r="I34" s="371"/>
    </row>
    <row r="35" spans="1:9" ht="12.75">
      <c r="A35" s="367"/>
      <c r="B35" s="382"/>
      <c r="C35" s="390" t="s">
        <v>132</v>
      </c>
      <c r="D35" s="390" t="s">
        <v>643</v>
      </c>
      <c r="E35" s="378"/>
      <c r="F35" s="270"/>
      <c r="G35" s="270"/>
      <c r="H35" s="270"/>
      <c r="I35" s="371"/>
    </row>
    <row r="36" spans="1:9" ht="12.75">
      <c r="A36" s="367"/>
      <c r="B36" s="382"/>
      <c r="C36" s="390" t="s">
        <v>133</v>
      </c>
      <c r="D36" s="390" t="s">
        <v>644</v>
      </c>
      <c r="E36" s="378"/>
      <c r="F36" s="270"/>
      <c r="G36" s="270"/>
      <c r="H36" s="270"/>
      <c r="I36" s="371"/>
    </row>
    <row r="37" spans="1:9" ht="12.75">
      <c r="A37" s="367"/>
      <c r="B37" s="382"/>
      <c r="C37" s="390" t="s">
        <v>134</v>
      </c>
      <c r="D37" s="390" t="s">
        <v>645</v>
      </c>
      <c r="E37" s="378"/>
      <c r="F37" s="270"/>
      <c r="G37" s="270"/>
      <c r="H37" s="270"/>
      <c r="I37" s="371"/>
    </row>
    <row r="38" spans="1:9" ht="13.5" thickBot="1">
      <c r="A38" s="367"/>
      <c r="B38" s="376"/>
      <c r="C38" s="390" t="s">
        <v>135</v>
      </c>
      <c r="D38" s="377" t="s">
        <v>646</v>
      </c>
      <c r="E38" s="378"/>
      <c r="F38" s="266"/>
      <c r="G38" s="267"/>
      <c r="H38" s="267"/>
      <c r="I38" s="371"/>
    </row>
    <row r="39" spans="1:9" ht="13.5" thickBot="1">
      <c r="A39" s="367"/>
      <c r="B39" s="368"/>
      <c r="C39" s="368"/>
      <c r="D39" s="372" t="s">
        <v>11</v>
      </c>
      <c r="E39" s="372"/>
      <c r="F39" s="392">
        <f>F31+F32+F33+F34+F35+F36+F37+F38</f>
        <v>0</v>
      </c>
      <c r="G39" s="393">
        <f>G31+G32+G33+G34+G35+G36+G37+G38</f>
        <v>0</v>
      </c>
      <c r="H39" s="394">
        <f>H31+H32+H33+H34+H35+H36+H37+H38</f>
        <v>0</v>
      </c>
      <c r="I39" s="371"/>
    </row>
    <row r="40" spans="1:9" ht="12.75">
      <c r="A40" s="367"/>
      <c r="B40" s="368"/>
      <c r="C40" s="368"/>
      <c r="D40" s="368"/>
      <c r="E40" s="368"/>
      <c r="F40" s="414"/>
      <c r="G40" s="414"/>
      <c r="H40" s="414"/>
      <c r="I40" s="371"/>
    </row>
    <row r="41" spans="1:10" ht="12.75">
      <c r="A41" s="415"/>
      <c r="B41" s="402"/>
      <c r="C41" s="383" t="s">
        <v>4</v>
      </c>
      <c r="D41" s="384" t="s">
        <v>5</v>
      </c>
      <c r="E41" s="429" t="s">
        <v>647</v>
      </c>
      <c r="F41" s="423" t="s">
        <v>628</v>
      </c>
      <c r="G41" s="424" t="s">
        <v>629</v>
      </c>
      <c r="H41" s="424" t="s">
        <v>630</v>
      </c>
      <c r="I41" s="420"/>
      <c r="J41" s="421"/>
    </row>
    <row r="42" spans="1:9" ht="12.75">
      <c r="A42" s="367"/>
      <c r="B42" s="382"/>
      <c r="C42" s="396" t="s">
        <v>32</v>
      </c>
      <c r="D42" s="397" t="s">
        <v>56</v>
      </c>
      <c r="E42" s="430"/>
      <c r="F42" s="431"/>
      <c r="G42" s="431"/>
      <c r="H42" s="432"/>
      <c r="I42" s="371"/>
    </row>
    <row r="43" spans="1:9" ht="12.75">
      <c r="A43" s="367"/>
      <c r="B43" s="382"/>
      <c r="C43" s="399" t="s">
        <v>66</v>
      </c>
      <c r="D43" s="399" t="s">
        <v>639</v>
      </c>
      <c r="E43" s="675">
        <v>18</v>
      </c>
      <c r="F43" s="433">
        <f aca="true" t="shared" si="0" ref="F43:F50">ROUND(E43/100*F31,0)</f>
        <v>0</v>
      </c>
      <c r="G43" s="433">
        <f aca="true" t="shared" si="1" ref="G43:G50">ROUND(E43/100*G31,0)</f>
        <v>0</v>
      </c>
      <c r="H43" s="433">
        <f aca="true" t="shared" si="2" ref="H43:H50">ROUND(E43/100*H31,0)</f>
        <v>0</v>
      </c>
      <c r="I43" s="371"/>
    </row>
    <row r="44" spans="1:9" ht="12.75">
      <c r="A44" s="367"/>
      <c r="B44" s="382"/>
      <c r="C44" s="390" t="s">
        <v>73</v>
      </c>
      <c r="D44" s="391" t="s">
        <v>640</v>
      </c>
      <c r="E44" s="675">
        <v>18</v>
      </c>
      <c r="F44" s="434">
        <f t="shared" si="0"/>
        <v>0</v>
      </c>
      <c r="G44" s="434">
        <f t="shared" si="1"/>
        <v>0</v>
      </c>
      <c r="H44" s="434">
        <f t="shared" si="2"/>
        <v>0</v>
      </c>
      <c r="I44" s="371"/>
    </row>
    <row r="45" spans="1:9" ht="12.75">
      <c r="A45" s="367"/>
      <c r="B45" s="382"/>
      <c r="C45" s="390" t="s">
        <v>136</v>
      </c>
      <c r="D45" s="391" t="s">
        <v>641</v>
      </c>
      <c r="E45" s="675">
        <v>12</v>
      </c>
      <c r="F45" s="434">
        <f t="shared" si="0"/>
        <v>0</v>
      </c>
      <c r="G45" s="434">
        <f t="shared" si="1"/>
        <v>0</v>
      </c>
      <c r="H45" s="434">
        <f t="shared" si="2"/>
        <v>0</v>
      </c>
      <c r="I45" s="371"/>
    </row>
    <row r="46" spans="1:9" ht="12.75">
      <c r="A46" s="367"/>
      <c r="B46" s="382"/>
      <c r="C46" s="390" t="s">
        <v>137</v>
      </c>
      <c r="D46" s="391" t="s">
        <v>642</v>
      </c>
      <c r="E46" s="675">
        <v>15</v>
      </c>
      <c r="F46" s="434">
        <f t="shared" si="0"/>
        <v>0</v>
      </c>
      <c r="G46" s="434">
        <f t="shared" si="1"/>
        <v>0</v>
      </c>
      <c r="H46" s="434">
        <f t="shared" si="2"/>
        <v>0</v>
      </c>
      <c r="I46" s="371"/>
    </row>
    <row r="47" spans="1:9" ht="12.75">
      <c r="A47" s="367"/>
      <c r="B47" s="382"/>
      <c r="C47" s="390" t="s">
        <v>139</v>
      </c>
      <c r="D47" s="391" t="s">
        <v>643</v>
      </c>
      <c r="E47" s="675">
        <v>18</v>
      </c>
      <c r="F47" s="434">
        <f t="shared" si="0"/>
        <v>0</v>
      </c>
      <c r="G47" s="434">
        <f t="shared" si="1"/>
        <v>0</v>
      </c>
      <c r="H47" s="434">
        <f t="shared" si="2"/>
        <v>0</v>
      </c>
      <c r="I47" s="371"/>
    </row>
    <row r="48" spans="1:9" ht="12.75">
      <c r="A48" s="367"/>
      <c r="B48" s="382"/>
      <c r="C48" s="390" t="s">
        <v>140</v>
      </c>
      <c r="D48" s="391" t="s">
        <v>644</v>
      </c>
      <c r="E48" s="675">
        <v>15</v>
      </c>
      <c r="F48" s="434">
        <f t="shared" si="0"/>
        <v>0</v>
      </c>
      <c r="G48" s="434">
        <f t="shared" si="1"/>
        <v>0</v>
      </c>
      <c r="H48" s="434">
        <f t="shared" si="2"/>
        <v>0</v>
      </c>
      <c r="I48" s="371"/>
    </row>
    <row r="49" spans="1:9" ht="12.75">
      <c r="A49" s="367"/>
      <c r="B49" s="382"/>
      <c r="C49" s="390" t="s">
        <v>141</v>
      </c>
      <c r="D49" s="391" t="s">
        <v>645</v>
      </c>
      <c r="E49" s="675">
        <v>12</v>
      </c>
      <c r="F49" s="434">
        <f t="shared" si="0"/>
        <v>0</v>
      </c>
      <c r="G49" s="434">
        <f t="shared" si="1"/>
        <v>0</v>
      </c>
      <c r="H49" s="434">
        <f t="shared" si="2"/>
        <v>0</v>
      </c>
      <c r="I49" s="371"/>
    </row>
    <row r="50" spans="1:9" ht="13.5" thickBot="1">
      <c r="A50" s="367"/>
      <c r="B50" s="376"/>
      <c r="C50" s="390" t="s">
        <v>345</v>
      </c>
      <c r="D50" s="378" t="s">
        <v>646</v>
      </c>
      <c r="E50" s="675">
        <v>12</v>
      </c>
      <c r="F50" s="435">
        <f t="shared" si="0"/>
        <v>0</v>
      </c>
      <c r="G50" s="435">
        <f t="shared" si="1"/>
        <v>0</v>
      </c>
      <c r="H50" s="435">
        <f t="shared" si="2"/>
        <v>0</v>
      </c>
      <c r="I50" s="371"/>
    </row>
    <row r="51" spans="1:9" ht="13.5" thickBot="1">
      <c r="A51" s="367"/>
      <c r="B51" s="368"/>
      <c r="C51" s="368"/>
      <c r="D51" s="372" t="s">
        <v>11</v>
      </c>
      <c r="E51" s="372"/>
      <c r="F51" s="392">
        <f>MAX(SUM(F43:F50),0)</f>
        <v>0</v>
      </c>
      <c r="G51" s="393">
        <f>MAX(SUM(G43:G50),0)</f>
        <v>0</v>
      </c>
      <c r="H51" s="394">
        <f>MAX(SUM(H43:H50),0)</f>
        <v>0</v>
      </c>
      <c r="I51" s="371"/>
    </row>
    <row r="52" spans="1:9" ht="12.75">
      <c r="A52" s="367"/>
      <c r="B52" s="368"/>
      <c r="C52" s="368"/>
      <c r="D52" s="372"/>
      <c r="E52" s="368"/>
      <c r="F52" s="368"/>
      <c r="G52" s="368"/>
      <c r="H52" s="368"/>
      <c r="I52" s="371"/>
    </row>
    <row r="53" spans="1:10" ht="12.75">
      <c r="A53" s="415"/>
      <c r="B53" s="402"/>
      <c r="C53" s="383" t="s">
        <v>4</v>
      </c>
      <c r="D53" s="383" t="s">
        <v>5</v>
      </c>
      <c r="E53" s="384"/>
      <c r="F53" s="403" t="s">
        <v>56</v>
      </c>
      <c r="G53" s="404" t="s">
        <v>635</v>
      </c>
      <c r="H53" s="419"/>
      <c r="I53" s="420"/>
      <c r="J53" s="421"/>
    </row>
    <row r="54" spans="1:9" ht="12.75">
      <c r="A54" s="367"/>
      <c r="B54" s="376"/>
      <c r="C54" s="405" t="s">
        <v>34</v>
      </c>
      <c r="D54" s="405" t="s">
        <v>648</v>
      </c>
      <c r="E54" s="378"/>
      <c r="F54" s="406">
        <f>IF(COUNTIF(F51:H51,"&gt;0")=0,0,SUMIF(F51:H51,"&gt;0")/COUNTIF(F51:H51,"&gt;0"))</f>
        <v>0</v>
      </c>
      <c r="G54" s="407">
        <f>ROUND(F54*12.5,0)</f>
        <v>0</v>
      </c>
      <c r="H54" s="419"/>
      <c r="I54" s="371"/>
    </row>
    <row r="55" spans="1:9" ht="21.75" customHeight="1" thickBot="1">
      <c r="A55" s="408"/>
      <c r="B55" s="411"/>
      <c r="C55" s="409"/>
      <c r="D55" s="409"/>
      <c r="E55" s="410"/>
      <c r="F55" s="436"/>
      <c r="G55" s="436"/>
      <c r="H55" s="436"/>
      <c r="I55" s="412"/>
    </row>
    <row r="56" spans="1:9" ht="21.75" customHeight="1">
      <c r="A56" s="367"/>
      <c r="B56" s="368"/>
      <c r="C56" s="368"/>
      <c r="D56" s="368"/>
      <c r="E56" s="413"/>
      <c r="F56" s="414"/>
      <c r="G56" s="414"/>
      <c r="H56" s="414"/>
      <c r="I56" s="371"/>
    </row>
    <row r="57" spans="1:9" ht="18" customHeight="1">
      <c r="A57" s="367"/>
      <c r="B57" s="372"/>
      <c r="C57" s="901" t="s">
        <v>697</v>
      </c>
      <c r="D57" s="902"/>
      <c r="E57" s="902"/>
      <c r="F57" s="903"/>
      <c r="G57" s="414"/>
      <c r="H57" s="414"/>
      <c r="I57" s="371"/>
    </row>
    <row r="58" spans="1:9" ht="12.75">
      <c r="A58" s="367"/>
      <c r="B58" s="372"/>
      <c r="C58" s="372"/>
      <c r="D58" s="372"/>
      <c r="E58" s="368"/>
      <c r="F58" s="414"/>
      <c r="G58" s="414"/>
      <c r="H58" s="414"/>
      <c r="I58" s="371"/>
    </row>
    <row r="59" spans="1:9" ht="12.75">
      <c r="A59" s="415"/>
      <c r="B59" s="416"/>
      <c r="C59" s="417" t="s">
        <v>4</v>
      </c>
      <c r="D59" s="417" t="s">
        <v>5</v>
      </c>
      <c r="E59" s="418" t="s">
        <v>637</v>
      </c>
      <c r="F59" s="419"/>
      <c r="G59" s="419"/>
      <c r="H59" s="419"/>
      <c r="I59" s="420"/>
    </row>
    <row r="60" spans="1:9" ht="12.75">
      <c r="A60" s="367"/>
      <c r="B60" s="422"/>
      <c r="C60" s="383" t="s">
        <v>28</v>
      </c>
      <c r="D60" s="384" t="s">
        <v>649</v>
      </c>
      <c r="E60" s="272" t="s">
        <v>627</v>
      </c>
      <c r="F60" s="414"/>
      <c r="G60" s="414"/>
      <c r="H60" s="414"/>
      <c r="I60" s="371"/>
    </row>
    <row r="61" spans="1:9" ht="12.75">
      <c r="A61" s="367"/>
      <c r="B61" s="368"/>
      <c r="C61" s="368"/>
      <c r="D61" s="368"/>
      <c r="E61" s="368"/>
      <c r="F61" s="414"/>
      <c r="G61" s="414"/>
      <c r="H61" s="414"/>
      <c r="I61" s="371"/>
    </row>
    <row r="62" spans="1:9" ht="12.75">
      <c r="A62" s="415"/>
      <c r="B62" s="402"/>
      <c r="C62" s="383" t="s">
        <v>4</v>
      </c>
      <c r="D62" s="383" t="s">
        <v>5</v>
      </c>
      <c r="E62" s="384"/>
      <c r="F62" s="447" t="s">
        <v>628</v>
      </c>
      <c r="G62" s="448" t="s">
        <v>629</v>
      </c>
      <c r="H62" s="438" t="s">
        <v>630</v>
      </c>
      <c r="I62" s="420"/>
    </row>
    <row r="63" spans="1:9" ht="12.75">
      <c r="A63" s="367"/>
      <c r="B63" s="376"/>
      <c r="C63" s="390" t="s">
        <v>30</v>
      </c>
      <c r="D63" s="390" t="s">
        <v>650</v>
      </c>
      <c r="E63" s="391"/>
      <c r="F63" s="271"/>
      <c r="G63" s="271"/>
      <c r="H63" s="271"/>
      <c r="I63" s="371"/>
    </row>
    <row r="64" spans="1:9" ht="12.75">
      <c r="A64" s="367"/>
      <c r="B64" s="368"/>
      <c r="C64" s="368"/>
      <c r="D64" s="368"/>
      <c r="E64" s="368"/>
      <c r="F64" s="368"/>
      <c r="G64" s="368"/>
      <c r="H64" s="368"/>
      <c r="I64" s="371"/>
    </row>
    <row r="65" spans="1:9" ht="12.75">
      <c r="A65" s="367"/>
      <c r="B65" s="368"/>
      <c r="C65" s="368"/>
      <c r="D65" s="372"/>
      <c r="E65" s="372"/>
      <c r="F65" s="439"/>
      <c r="G65" s="440"/>
      <c r="H65" s="441"/>
      <c r="I65" s="371"/>
    </row>
    <row r="66" spans="1:9" ht="25.5">
      <c r="A66" s="415"/>
      <c r="B66" s="402"/>
      <c r="C66" s="383" t="s">
        <v>4</v>
      </c>
      <c r="D66" s="384" t="s">
        <v>5</v>
      </c>
      <c r="E66" s="442" t="s">
        <v>651</v>
      </c>
      <c r="F66" s="423" t="s">
        <v>628</v>
      </c>
      <c r="G66" s="424" t="s">
        <v>629</v>
      </c>
      <c r="H66" s="424" t="s">
        <v>630</v>
      </c>
      <c r="I66" s="420"/>
    </row>
    <row r="67" spans="1:9" ht="12.75">
      <c r="A67" s="367"/>
      <c r="B67" s="382"/>
      <c r="C67" s="396" t="s">
        <v>32</v>
      </c>
      <c r="D67" s="397" t="s">
        <v>150</v>
      </c>
      <c r="E67" s="443"/>
      <c r="F67" s="388"/>
      <c r="G67" s="388"/>
      <c r="H67" s="389"/>
      <c r="I67" s="371"/>
    </row>
    <row r="68" spans="1:9" ht="12.75">
      <c r="A68" s="367"/>
      <c r="B68" s="382"/>
      <c r="C68" s="399" t="s">
        <v>66</v>
      </c>
      <c r="D68" s="399" t="s">
        <v>652</v>
      </c>
      <c r="E68" s="677">
        <v>3.5</v>
      </c>
      <c r="F68" s="444">
        <f>ROUND(F63*E68/100,0)</f>
        <v>0</v>
      </c>
      <c r="G68" s="444">
        <f>ROUND(G63*E68/100,0)</f>
        <v>0</v>
      </c>
      <c r="H68" s="444">
        <f>ROUND(H63*E68/100,0)</f>
        <v>0</v>
      </c>
      <c r="I68" s="371"/>
    </row>
    <row r="69" spans="1:9" ht="13.5" thickBot="1">
      <c r="A69" s="367"/>
      <c r="B69" s="376"/>
      <c r="C69" s="390" t="s">
        <v>73</v>
      </c>
      <c r="D69" s="377" t="s">
        <v>653</v>
      </c>
      <c r="E69" s="378"/>
      <c r="F69" s="266"/>
      <c r="G69" s="267"/>
      <c r="H69" s="267"/>
      <c r="I69" s="371"/>
    </row>
    <row r="70" spans="1:9" ht="13.5" thickBot="1">
      <c r="A70" s="367"/>
      <c r="B70" s="368"/>
      <c r="C70" s="368"/>
      <c r="D70" s="372" t="s">
        <v>11</v>
      </c>
      <c r="E70" s="372"/>
      <c r="F70" s="392">
        <f>F68+F69</f>
        <v>0</v>
      </c>
      <c r="G70" s="393">
        <f>G68+G69</f>
        <v>0</v>
      </c>
      <c r="H70" s="394">
        <f>H68+H69</f>
        <v>0</v>
      </c>
      <c r="I70" s="371"/>
    </row>
    <row r="71" spans="1:9" ht="12.75">
      <c r="A71" s="367"/>
      <c r="B71" s="368"/>
      <c r="C71" s="368"/>
      <c r="D71" s="368"/>
      <c r="E71" s="368"/>
      <c r="F71" s="414"/>
      <c r="G71" s="414"/>
      <c r="H71" s="414"/>
      <c r="I71" s="371"/>
    </row>
    <row r="72" spans="1:9" ht="12.75">
      <c r="A72" s="415"/>
      <c r="B72" s="402"/>
      <c r="C72" s="383" t="s">
        <v>4</v>
      </c>
      <c r="D72" s="384" t="s">
        <v>5</v>
      </c>
      <c r="E72" s="429" t="s">
        <v>647</v>
      </c>
      <c r="F72" s="437" t="s">
        <v>628</v>
      </c>
      <c r="G72" s="438" t="s">
        <v>629</v>
      </c>
      <c r="H72" s="438" t="s">
        <v>630</v>
      </c>
      <c r="I72" s="420"/>
    </row>
    <row r="73" spans="1:9" ht="12.75">
      <c r="A73" s="367"/>
      <c r="B73" s="382"/>
      <c r="C73" s="396" t="s">
        <v>34</v>
      </c>
      <c r="D73" s="397" t="s">
        <v>56</v>
      </c>
      <c r="E73" s="443"/>
      <c r="F73" s="388"/>
      <c r="G73" s="388"/>
      <c r="H73" s="389"/>
      <c r="I73" s="371"/>
    </row>
    <row r="74" spans="1:9" ht="12.75">
      <c r="A74" s="367"/>
      <c r="B74" s="382"/>
      <c r="C74" s="399" t="s">
        <v>145</v>
      </c>
      <c r="D74" s="399" t="s">
        <v>652</v>
      </c>
      <c r="E74" s="676">
        <v>15</v>
      </c>
      <c r="F74" s="435">
        <f>ROUND(E74/100*F68,0)</f>
        <v>0</v>
      </c>
      <c r="G74" s="435">
        <f>ROUND(E74/100*G68,0)</f>
        <v>0</v>
      </c>
      <c r="H74" s="435">
        <f>ROUND(E74/100*H68,0)</f>
        <v>0</v>
      </c>
      <c r="I74" s="371"/>
    </row>
    <row r="75" spans="1:9" ht="13.5" thickBot="1">
      <c r="A75" s="367"/>
      <c r="B75" s="376"/>
      <c r="C75" s="390" t="s">
        <v>148</v>
      </c>
      <c r="D75" s="377" t="s">
        <v>653</v>
      </c>
      <c r="E75" s="676">
        <v>18</v>
      </c>
      <c r="F75" s="435">
        <f>ROUND(E75/100*F69,0)</f>
        <v>0</v>
      </c>
      <c r="G75" s="435">
        <f>ROUND(E75/100*G69,0)</f>
        <v>0</v>
      </c>
      <c r="H75" s="435">
        <f>ROUND(E75/100*H69,0)</f>
        <v>0</v>
      </c>
      <c r="I75" s="371"/>
    </row>
    <row r="76" spans="1:9" ht="13.5" thickBot="1">
      <c r="A76" s="367"/>
      <c r="B76" s="368"/>
      <c r="C76" s="368"/>
      <c r="D76" s="372" t="s">
        <v>11</v>
      </c>
      <c r="E76" s="372"/>
      <c r="F76" s="392">
        <f>MAX(SUM(F74:F75),0)</f>
        <v>0</v>
      </c>
      <c r="G76" s="393">
        <f>MAX(SUM(G74:G75),0)</f>
        <v>0</v>
      </c>
      <c r="H76" s="394">
        <f>MAX(SUM(H74:H75),0)</f>
        <v>0</v>
      </c>
      <c r="I76" s="371"/>
    </row>
    <row r="77" spans="1:9" ht="12.75">
      <c r="A77" s="367"/>
      <c r="B77" s="368"/>
      <c r="C77" s="368"/>
      <c r="D77" s="372"/>
      <c r="E77" s="368"/>
      <c r="F77" s="368"/>
      <c r="G77" s="368"/>
      <c r="H77" s="368"/>
      <c r="I77" s="371"/>
    </row>
    <row r="78" spans="1:9" ht="12.75">
      <c r="A78" s="415"/>
      <c r="B78" s="402"/>
      <c r="C78" s="383" t="s">
        <v>4</v>
      </c>
      <c r="D78" s="383" t="s">
        <v>5</v>
      </c>
      <c r="E78" s="384"/>
      <c r="F78" s="403" t="s">
        <v>56</v>
      </c>
      <c r="G78" s="404" t="s">
        <v>635</v>
      </c>
      <c r="H78" s="419"/>
      <c r="I78" s="420"/>
    </row>
    <row r="79" spans="1:9" ht="12.75">
      <c r="A79" s="367"/>
      <c r="B79" s="376"/>
      <c r="C79" s="405" t="s">
        <v>76</v>
      </c>
      <c r="D79" s="405" t="s">
        <v>654</v>
      </c>
      <c r="E79" s="378"/>
      <c r="F79" s="445">
        <f>IF(COUNTIF(F76:H76,"&gt;0")=0,0,SUMIF(F76:H76,"&gt;0")/COUNTIF(F76:H76,"&gt;0"))</f>
        <v>0</v>
      </c>
      <c r="G79" s="445">
        <f>ROUND(F79*12.5,0)</f>
        <v>0</v>
      </c>
      <c r="H79" s="414"/>
      <c r="I79" s="371"/>
    </row>
    <row r="80" spans="1:9" ht="22.5" customHeight="1" thickBot="1">
      <c r="A80" s="408"/>
      <c r="B80" s="411"/>
      <c r="C80" s="411"/>
      <c r="D80" s="411"/>
      <c r="E80" s="446"/>
      <c r="F80" s="436"/>
      <c r="G80" s="436"/>
      <c r="H80" s="436"/>
      <c r="I80" s="412"/>
    </row>
  </sheetData>
  <sheetProtection password="DCA9" sheet="1"/>
  <mergeCells count="4">
    <mergeCell ref="C4:E4"/>
    <mergeCell ref="C24:F24"/>
    <mergeCell ref="C57:F57"/>
    <mergeCell ref="C2:D2"/>
  </mergeCells>
  <dataValidations count="4">
    <dataValidation type="custom" allowBlank="1" showInputMessage="1" showErrorMessage="1" promptTitle="SAO_Selected?" prompt="Only input if SAO selected" errorTitle="BIA_Selected" error="BIA Not Selected" sqref="F31:H38">
      <formula1>OR(AND(SAO_YES_NO="YES",ISNUMBER(F31)),AND(BIA_YES_NO="NO",F31=""))</formula1>
    </dataValidation>
    <dataValidation type="custom" allowBlank="1" showInputMessage="1" showErrorMessage="1" promptTitle="ASA_Selected?" prompt="Only input if ASA selected" errorTitle="ASA_Selected" error="ASA Not Selected" sqref="F63:H63 F69:H69">
      <formula1>OR(AND(ASA_YES_NO="YES",ISNUMBER(F63)),AND(ASA_YES_NO="NO",F63=""))</formula1>
    </dataValidation>
    <dataValidation type="custom" allowBlank="1" showInputMessage="1" showErrorMessage="1" promptTitle="BIA_Selected?" prompt="Only input if BIA selected" errorTitle="BIA_Selected" error="BIA Not Selected" sqref="E11:G12">
      <formula1>OR(AND(BIA_YES_NO="YES",ISNUMBER(E11)),AND(BIA_YES_NO="NO",E11=""))</formula1>
    </dataValidation>
    <dataValidation type="list" allowBlank="1" showInputMessage="1" showErrorMessage="1" promptTitle="YES_NO" prompt="Input YES or NO" errorTitle="YES_NO" error="Input YES or NO" sqref="E7 E27 E60">
      <formula1>"YES,NO"</formula1>
    </dataValidation>
  </dataValidations>
  <printOptions/>
  <pageMargins left="0.75" right="0.75" top="1" bottom="1" header="0.5" footer="0.5"/>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H157"/>
  <sheetViews>
    <sheetView zoomScalePageLayoutView="0" workbookViewId="0" topLeftCell="A70">
      <selection activeCell="F89" sqref="F89"/>
    </sheetView>
  </sheetViews>
  <sheetFormatPr defaultColWidth="0" defaultRowHeight="12.75" zeroHeight="1"/>
  <cols>
    <col min="1" max="1" width="2.7109375" style="0" customWidth="1"/>
    <col min="2" max="2" width="3.140625" style="0" customWidth="1"/>
    <col min="3" max="3" width="10.00390625" style="0" customWidth="1"/>
    <col min="4" max="4" width="63.8515625" style="0" customWidth="1"/>
    <col min="5" max="5" width="17.7109375" style="0" customWidth="1"/>
    <col min="6" max="6" width="19.00390625" style="0" customWidth="1"/>
    <col min="7" max="7" width="14.28125" style="0" customWidth="1"/>
    <col min="8" max="8" width="28.140625" style="0" customWidth="1"/>
    <col min="9" max="16384" width="0" style="0" hidden="1" customWidth="1"/>
  </cols>
  <sheetData>
    <row r="1" spans="1:8" ht="12.75">
      <c r="A1" s="78"/>
      <c r="B1" s="79"/>
      <c r="C1" s="79"/>
      <c r="D1" s="80"/>
      <c r="E1" s="79"/>
      <c r="F1" s="81"/>
      <c r="G1" s="81"/>
      <c r="H1" s="82"/>
    </row>
    <row r="2" spans="1:8" ht="15.75">
      <c r="A2" s="78"/>
      <c r="B2" s="79"/>
      <c r="C2" s="891" t="s">
        <v>738</v>
      </c>
      <c r="D2" s="891"/>
      <c r="E2" s="891"/>
      <c r="F2" s="904" t="s">
        <v>123</v>
      </c>
      <c r="G2" s="905"/>
      <c r="H2" s="82"/>
    </row>
    <row r="3" spans="1:8" ht="15.75">
      <c r="A3" s="78"/>
      <c r="B3" s="79"/>
      <c r="C3" s="79"/>
      <c r="D3" s="80"/>
      <c r="E3" s="79"/>
      <c r="F3" s="204"/>
      <c r="G3" s="205"/>
      <c r="H3" s="82"/>
    </row>
    <row r="4" spans="1:8" ht="15.75">
      <c r="A4" s="83"/>
      <c r="B4" s="84"/>
      <c r="C4" s="357" t="s">
        <v>124</v>
      </c>
      <c r="D4" s="85"/>
      <c r="E4" s="85"/>
      <c r="F4" s="86"/>
      <c r="G4" s="86"/>
      <c r="H4" s="87"/>
    </row>
    <row r="5" spans="1:8" ht="12.75">
      <c r="A5" s="88"/>
      <c r="B5" s="46"/>
      <c r="C5" s="46"/>
      <c r="D5" s="89"/>
      <c r="E5" s="90"/>
      <c r="F5" s="91"/>
      <c r="G5" s="91"/>
      <c r="H5" s="92"/>
    </row>
    <row r="6" spans="1:8" ht="15">
      <c r="A6" s="78"/>
      <c r="B6" s="93"/>
      <c r="C6" s="94" t="s">
        <v>28</v>
      </c>
      <c r="D6" s="95" t="s">
        <v>784</v>
      </c>
      <c r="E6" s="96"/>
      <c r="F6" s="52" t="s">
        <v>125</v>
      </c>
      <c r="G6" s="52" t="s">
        <v>125</v>
      </c>
      <c r="H6" s="97"/>
    </row>
    <row r="7" spans="1:8" ht="25.5">
      <c r="A7" s="78"/>
      <c r="B7" s="98"/>
      <c r="C7" s="790" t="s">
        <v>12</v>
      </c>
      <c r="D7" s="747" t="s">
        <v>785</v>
      </c>
      <c r="E7" s="101"/>
      <c r="F7" s="645"/>
      <c r="G7" s="102"/>
      <c r="H7" s="97"/>
    </row>
    <row r="8" spans="1:8" ht="15">
      <c r="A8" s="78"/>
      <c r="B8" s="98"/>
      <c r="C8" s="753" t="s">
        <v>14</v>
      </c>
      <c r="D8" s="748" t="s">
        <v>786</v>
      </c>
      <c r="E8" s="101"/>
      <c r="F8" s="645"/>
      <c r="G8" s="102"/>
      <c r="H8" s="97"/>
    </row>
    <row r="9" spans="1:8" ht="15">
      <c r="A9" s="78"/>
      <c r="B9" s="98"/>
      <c r="C9" s="753" t="s">
        <v>16</v>
      </c>
      <c r="D9" s="791" t="s">
        <v>787</v>
      </c>
      <c r="E9" s="101"/>
      <c r="F9" s="645"/>
      <c r="G9" s="102"/>
      <c r="H9" s="97"/>
    </row>
    <row r="10" spans="1:8" ht="26.25" thickBot="1">
      <c r="A10" s="78"/>
      <c r="B10" s="98"/>
      <c r="C10" s="790" t="s">
        <v>18</v>
      </c>
      <c r="D10" s="747" t="s">
        <v>788</v>
      </c>
      <c r="E10" s="104"/>
      <c r="F10" s="793"/>
      <c r="G10" s="105"/>
      <c r="H10" s="97"/>
    </row>
    <row r="11" spans="1:8" ht="15.75" thickBot="1">
      <c r="A11" s="78"/>
      <c r="B11" s="98"/>
      <c r="C11" s="751" t="s">
        <v>20</v>
      </c>
      <c r="D11" s="750" t="s">
        <v>789</v>
      </c>
      <c r="E11" s="792"/>
      <c r="F11" s="794">
        <f>F7+F8+F9+F10</f>
        <v>0</v>
      </c>
      <c r="G11" s="107"/>
      <c r="H11" s="97"/>
    </row>
    <row r="12" spans="1:8" ht="15">
      <c r="A12" s="78"/>
      <c r="B12" s="98"/>
      <c r="C12" s="99"/>
      <c r="D12" s="108"/>
      <c r="E12" s="101"/>
      <c r="F12" s="795"/>
      <c r="G12" s="799"/>
      <c r="H12" s="97"/>
    </row>
    <row r="13" spans="1:8" ht="12.75">
      <c r="A13" s="78"/>
      <c r="B13" s="98"/>
      <c r="C13" s="751" t="s">
        <v>22</v>
      </c>
      <c r="D13" s="750" t="s">
        <v>790</v>
      </c>
      <c r="E13" s="106"/>
      <c r="F13" s="105"/>
      <c r="G13" s="797"/>
      <c r="H13" s="109"/>
    </row>
    <row r="14" spans="1:8" ht="12.75">
      <c r="A14" s="78"/>
      <c r="B14" s="98"/>
      <c r="C14" s="753" t="s">
        <v>24</v>
      </c>
      <c r="D14" s="748" t="s">
        <v>791</v>
      </c>
      <c r="E14" s="106"/>
      <c r="F14" s="798"/>
      <c r="G14" s="797"/>
      <c r="H14" s="109"/>
    </row>
    <row r="15" spans="1:8" ht="12.75">
      <c r="A15" s="78"/>
      <c r="B15" s="98"/>
      <c r="C15" s="753" t="s">
        <v>792</v>
      </c>
      <c r="D15" s="748" t="s">
        <v>793</v>
      </c>
      <c r="E15" s="106"/>
      <c r="F15" s="798"/>
      <c r="G15" s="797"/>
      <c r="H15" s="109"/>
    </row>
    <row r="16" spans="1:8" ht="25.5">
      <c r="A16" s="78"/>
      <c r="B16" s="98"/>
      <c r="C16" s="753" t="s">
        <v>361</v>
      </c>
      <c r="D16" s="754" t="s">
        <v>794</v>
      </c>
      <c r="E16" s="106"/>
      <c r="F16" s="798"/>
      <c r="G16" s="797"/>
      <c r="H16" s="109"/>
    </row>
    <row r="17" spans="1:8" ht="25.5">
      <c r="A17" s="78"/>
      <c r="B17" s="98"/>
      <c r="C17" s="753" t="s">
        <v>363</v>
      </c>
      <c r="D17" s="754" t="s">
        <v>795</v>
      </c>
      <c r="E17" s="106"/>
      <c r="F17" s="798"/>
      <c r="G17" s="797"/>
      <c r="H17" s="109"/>
    </row>
    <row r="18" spans="1:8" ht="12.75">
      <c r="A18" s="78"/>
      <c r="B18" s="98"/>
      <c r="C18" s="753" t="s">
        <v>365</v>
      </c>
      <c r="D18" s="748" t="s">
        <v>796</v>
      </c>
      <c r="E18" s="106"/>
      <c r="F18" s="798"/>
      <c r="G18" s="797"/>
      <c r="H18" s="109"/>
    </row>
    <row r="19" spans="1:8" ht="12.75">
      <c r="A19" s="78"/>
      <c r="B19" s="98"/>
      <c r="C19" s="753" t="s">
        <v>797</v>
      </c>
      <c r="D19" s="748" t="s">
        <v>798</v>
      </c>
      <c r="E19" s="106"/>
      <c r="F19" s="798"/>
      <c r="G19" s="797"/>
      <c r="H19" s="109"/>
    </row>
    <row r="20" spans="1:8" ht="12.75">
      <c r="A20" s="78"/>
      <c r="B20" s="98"/>
      <c r="C20" s="753" t="s">
        <v>799</v>
      </c>
      <c r="D20" s="748" t="s">
        <v>800</v>
      </c>
      <c r="E20" s="106"/>
      <c r="F20" s="798"/>
      <c r="G20" s="797"/>
      <c r="H20" s="109"/>
    </row>
    <row r="21" spans="1:8" ht="12.75">
      <c r="A21" s="78"/>
      <c r="B21" s="98"/>
      <c r="C21" s="753" t="s">
        <v>801</v>
      </c>
      <c r="D21" s="748" t="s">
        <v>802</v>
      </c>
      <c r="E21" s="106"/>
      <c r="F21" s="798"/>
      <c r="G21" s="797"/>
      <c r="H21" s="109"/>
    </row>
    <row r="22" spans="1:8" ht="12.75">
      <c r="A22" s="78"/>
      <c r="B22" s="98"/>
      <c r="C22" s="755" t="s">
        <v>803</v>
      </c>
      <c r="D22" s="756" t="s">
        <v>804</v>
      </c>
      <c r="E22" s="106"/>
      <c r="F22" s="797"/>
      <c r="G22" s="798"/>
      <c r="H22" s="109"/>
    </row>
    <row r="23" spans="1:8" ht="15" customHeight="1">
      <c r="A23" s="78"/>
      <c r="B23" s="98"/>
      <c r="C23" s="753" t="s">
        <v>805</v>
      </c>
      <c r="D23" s="748" t="s">
        <v>806</v>
      </c>
      <c r="E23" s="106"/>
      <c r="F23" s="798"/>
      <c r="G23" s="797"/>
      <c r="H23" s="109"/>
    </row>
    <row r="24" spans="1:8" ht="25.5">
      <c r="A24" s="78"/>
      <c r="B24" s="98"/>
      <c r="C24" s="753" t="s">
        <v>807</v>
      </c>
      <c r="D24" s="754" t="s">
        <v>808</v>
      </c>
      <c r="E24" s="106"/>
      <c r="F24" s="798"/>
      <c r="G24" s="797"/>
      <c r="H24" s="109"/>
    </row>
    <row r="25" spans="1:8" ht="12.75">
      <c r="A25" s="78"/>
      <c r="B25" s="98"/>
      <c r="C25" s="753" t="s">
        <v>809</v>
      </c>
      <c r="D25" s="748" t="s">
        <v>810</v>
      </c>
      <c r="E25" s="106"/>
      <c r="F25" s="798"/>
      <c r="G25" s="797"/>
      <c r="H25" s="109"/>
    </row>
    <row r="26" spans="1:8" ht="51">
      <c r="A26" s="78"/>
      <c r="B26" s="98"/>
      <c r="C26" s="753" t="s">
        <v>811</v>
      </c>
      <c r="D26" s="754" t="s">
        <v>812</v>
      </c>
      <c r="E26" s="106"/>
      <c r="F26" s="798"/>
      <c r="G26" s="797"/>
      <c r="H26" s="109"/>
    </row>
    <row r="27" spans="1:8" ht="38.25">
      <c r="A27" s="78"/>
      <c r="B27" s="98"/>
      <c r="C27" s="753" t="s">
        <v>813</v>
      </c>
      <c r="D27" s="754" t="s">
        <v>814</v>
      </c>
      <c r="E27" s="106"/>
      <c r="F27" s="798"/>
      <c r="G27" s="797"/>
      <c r="H27" s="109"/>
    </row>
    <row r="28" spans="1:8" ht="14.25" customHeight="1">
      <c r="A28" s="78"/>
      <c r="B28" s="98"/>
      <c r="C28" s="753" t="s">
        <v>815</v>
      </c>
      <c r="D28" s="748" t="s">
        <v>816</v>
      </c>
      <c r="E28" s="106"/>
      <c r="F28" s="798"/>
      <c r="G28" s="797"/>
      <c r="H28" s="109"/>
    </row>
    <row r="29" spans="1:8" ht="25.5">
      <c r="A29" s="78"/>
      <c r="B29" s="98"/>
      <c r="C29" s="753" t="s">
        <v>817</v>
      </c>
      <c r="D29" s="754" t="s">
        <v>818</v>
      </c>
      <c r="E29" s="106"/>
      <c r="F29" s="798"/>
      <c r="G29" s="797"/>
      <c r="H29" s="109"/>
    </row>
    <row r="30" spans="1:8" ht="12.75">
      <c r="A30" s="78"/>
      <c r="B30" s="98"/>
      <c r="C30" s="753" t="s">
        <v>819</v>
      </c>
      <c r="D30" s="748" t="s">
        <v>820</v>
      </c>
      <c r="E30" s="106"/>
      <c r="F30" s="798"/>
      <c r="G30" s="797"/>
      <c r="H30" s="109"/>
    </row>
    <row r="31" spans="1:8" ht="12.75">
      <c r="A31" s="78"/>
      <c r="B31" s="98"/>
      <c r="C31" s="755" t="s">
        <v>821</v>
      </c>
      <c r="D31" s="756" t="s">
        <v>822</v>
      </c>
      <c r="E31" s="106"/>
      <c r="F31" s="797"/>
      <c r="G31" s="798"/>
      <c r="H31" s="109"/>
    </row>
    <row r="32" spans="1:8" ht="12.75">
      <c r="A32" s="78"/>
      <c r="B32" s="98"/>
      <c r="C32" s="755" t="s">
        <v>823</v>
      </c>
      <c r="D32" s="756" t="s">
        <v>824</v>
      </c>
      <c r="E32" s="106"/>
      <c r="F32" s="797"/>
      <c r="G32" s="798"/>
      <c r="H32" s="109"/>
    </row>
    <row r="33" spans="1:8" ht="12.75">
      <c r="A33" s="78"/>
      <c r="B33" s="98"/>
      <c r="C33" s="755" t="s">
        <v>825</v>
      </c>
      <c r="D33" s="756" t="s">
        <v>826</v>
      </c>
      <c r="E33" s="106"/>
      <c r="F33" s="105"/>
      <c r="G33" s="646"/>
      <c r="H33" s="109"/>
    </row>
    <row r="34" spans="1:8" ht="25.5">
      <c r="A34" s="78"/>
      <c r="B34" s="98"/>
      <c r="C34" s="753" t="s">
        <v>827</v>
      </c>
      <c r="D34" s="754" t="s">
        <v>828</v>
      </c>
      <c r="E34" s="106"/>
      <c r="F34" s="798"/>
      <c r="G34" s="796"/>
      <c r="H34" s="109"/>
    </row>
    <row r="35" spans="1:8" ht="39" thickBot="1">
      <c r="A35" s="78"/>
      <c r="B35" s="98"/>
      <c r="C35" s="753" t="s">
        <v>829</v>
      </c>
      <c r="D35" s="754" t="s">
        <v>830</v>
      </c>
      <c r="E35" s="106"/>
      <c r="F35" s="834">
        <f>G54</f>
        <v>0</v>
      </c>
      <c r="G35" s="800" t="s">
        <v>835</v>
      </c>
      <c r="H35" s="109"/>
    </row>
    <row r="36" spans="1:8" ht="15.75" customHeight="1" thickBot="1">
      <c r="A36" s="78"/>
      <c r="B36" s="98"/>
      <c r="C36" s="751" t="s">
        <v>831</v>
      </c>
      <c r="D36" s="750" t="s">
        <v>832</v>
      </c>
      <c r="E36" s="792"/>
      <c r="F36" s="802">
        <f>F14+F15+F16+F17+F18+F19+F20+F21+F23+F24+F25+F26+F27+F28+F29+F30+F34+F35</f>
        <v>0</v>
      </c>
      <c r="G36" s="833"/>
      <c r="H36" s="109"/>
    </row>
    <row r="37" spans="1:8" ht="15.75" thickBot="1">
      <c r="A37" s="78"/>
      <c r="B37" s="113"/>
      <c r="C37" s="758" t="s">
        <v>833</v>
      </c>
      <c r="D37" s="750" t="s">
        <v>834</v>
      </c>
      <c r="E37" s="792"/>
      <c r="F37" s="802">
        <f>F11-F36</f>
        <v>0</v>
      </c>
      <c r="G37" s="807"/>
      <c r="H37" s="109"/>
    </row>
    <row r="38" spans="1:8" ht="12.75">
      <c r="A38" s="78"/>
      <c r="B38" s="79"/>
      <c r="C38" s="803"/>
      <c r="D38" s="804"/>
      <c r="E38" s="806"/>
      <c r="F38" s="809"/>
      <c r="G38" s="808"/>
      <c r="H38" s="109"/>
    </row>
    <row r="39" spans="1:8" ht="17.25" customHeight="1">
      <c r="A39" s="78"/>
      <c r="B39" s="93"/>
      <c r="C39" s="691" t="s">
        <v>30</v>
      </c>
      <c r="D39" s="745" t="s">
        <v>836</v>
      </c>
      <c r="E39" s="792"/>
      <c r="F39" s="731" t="s">
        <v>125</v>
      </c>
      <c r="G39" s="731" t="s">
        <v>125</v>
      </c>
      <c r="H39" s="109"/>
    </row>
    <row r="40" spans="1:8" ht="25.5">
      <c r="A40" s="78"/>
      <c r="B40" s="98"/>
      <c r="C40" s="790" t="s">
        <v>128</v>
      </c>
      <c r="D40" s="747" t="s">
        <v>837</v>
      </c>
      <c r="E40" s="805"/>
      <c r="F40" s="812"/>
      <c r="G40" s="795"/>
      <c r="H40" s="109"/>
    </row>
    <row r="41" spans="1:8" ht="12.75">
      <c r="A41" s="78"/>
      <c r="B41" s="98"/>
      <c r="C41" s="755" t="s">
        <v>129</v>
      </c>
      <c r="D41" s="756" t="s">
        <v>838</v>
      </c>
      <c r="E41" s="106"/>
      <c r="F41" s="105"/>
      <c r="G41" s="646"/>
      <c r="H41" s="109"/>
    </row>
    <row r="42" spans="1:8" ht="15">
      <c r="A42" s="78"/>
      <c r="B42" s="98"/>
      <c r="C42" s="755" t="s">
        <v>130</v>
      </c>
      <c r="D42" s="756" t="s">
        <v>839</v>
      </c>
      <c r="E42" s="106"/>
      <c r="F42" s="105"/>
      <c r="G42" s="646"/>
      <c r="H42" s="97"/>
    </row>
    <row r="43" spans="1:8" ht="26.25" thickBot="1">
      <c r="A43" s="78"/>
      <c r="B43" s="98"/>
      <c r="C43" s="753" t="s">
        <v>131</v>
      </c>
      <c r="D43" s="754" t="s">
        <v>840</v>
      </c>
      <c r="E43" s="110"/>
      <c r="F43" s="813"/>
      <c r="G43" s="797"/>
      <c r="H43" s="97"/>
    </row>
    <row r="44" spans="1:8" ht="15.75" thickBot="1">
      <c r="A44" s="78"/>
      <c r="B44" s="98"/>
      <c r="C44" s="751" t="s">
        <v>132</v>
      </c>
      <c r="D44" s="750" t="s">
        <v>841</v>
      </c>
      <c r="E44" s="810"/>
      <c r="F44" s="811">
        <f>F40+F43</f>
        <v>0</v>
      </c>
      <c r="G44" s="848"/>
      <c r="H44" s="97"/>
    </row>
    <row r="45" spans="1:8" ht="15">
      <c r="A45" s="78"/>
      <c r="B45" s="98"/>
      <c r="C45" s="814"/>
      <c r="D45" s="752"/>
      <c r="E45" s="815"/>
      <c r="F45" s="761"/>
      <c r="G45" s="734"/>
      <c r="H45" s="97"/>
    </row>
    <row r="46" spans="1:8" ht="15">
      <c r="A46" s="78"/>
      <c r="B46" s="98"/>
      <c r="C46" s="751" t="s">
        <v>133</v>
      </c>
      <c r="D46" s="750" t="s">
        <v>842</v>
      </c>
      <c r="E46" s="110"/>
      <c r="F46" s="111"/>
      <c r="G46" s="734"/>
      <c r="H46" s="97"/>
    </row>
    <row r="47" spans="1:8" ht="15">
      <c r="A47" s="78"/>
      <c r="B47" s="98"/>
      <c r="C47" s="753" t="s">
        <v>134</v>
      </c>
      <c r="D47" s="748" t="s">
        <v>843</v>
      </c>
      <c r="E47" s="110"/>
      <c r="F47" s="876"/>
      <c r="G47" s="105"/>
      <c r="H47" s="97"/>
    </row>
    <row r="48" spans="1:8" ht="15">
      <c r="A48" s="78"/>
      <c r="B48" s="98"/>
      <c r="C48" s="753" t="s">
        <v>135</v>
      </c>
      <c r="D48" s="748" t="s">
        <v>844</v>
      </c>
      <c r="E48" s="110"/>
      <c r="F48" s="876"/>
      <c r="G48" s="105"/>
      <c r="H48" s="97"/>
    </row>
    <row r="49" spans="1:8" ht="51">
      <c r="A49" s="78"/>
      <c r="B49" s="98"/>
      <c r="C49" s="790" t="s">
        <v>845</v>
      </c>
      <c r="D49" s="754" t="s">
        <v>812</v>
      </c>
      <c r="E49" s="110"/>
      <c r="F49" s="876"/>
      <c r="G49" s="105"/>
      <c r="H49" s="97"/>
    </row>
    <row r="50" spans="1:8" ht="38.25">
      <c r="A50" s="78"/>
      <c r="B50" s="98"/>
      <c r="C50" s="790" t="s">
        <v>846</v>
      </c>
      <c r="D50" s="747" t="s">
        <v>847</v>
      </c>
      <c r="E50" s="110"/>
      <c r="F50" s="876"/>
      <c r="G50" s="105"/>
      <c r="H50" s="97"/>
    </row>
    <row r="51" spans="1:8" ht="25.5">
      <c r="A51" s="78"/>
      <c r="B51" s="98"/>
      <c r="C51" s="790" t="s">
        <v>848</v>
      </c>
      <c r="D51" s="747" t="s">
        <v>849</v>
      </c>
      <c r="E51" s="110"/>
      <c r="F51" s="876"/>
      <c r="G51" s="105"/>
      <c r="H51" s="97"/>
    </row>
    <row r="52" spans="1:8" ht="39" thickBot="1">
      <c r="A52" s="78"/>
      <c r="B52" s="98"/>
      <c r="C52" s="790" t="s">
        <v>850</v>
      </c>
      <c r="D52" s="747" t="s">
        <v>851</v>
      </c>
      <c r="E52" s="110"/>
      <c r="F52" s="821">
        <f>G72</f>
        <v>0</v>
      </c>
      <c r="G52" s="800" t="s">
        <v>860</v>
      </c>
      <c r="H52" s="97"/>
    </row>
    <row r="53" spans="1:8" ht="15.75" thickBot="1">
      <c r="A53" s="78"/>
      <c r="B53" s="98"/>
      <c r="C53" s="816" t="s">
        <v>852</v>
      </c>
      <c r="D53" s="817" t="s">
        <v>853</v>
      </c>
      <c r="E53" s="810"/>
      <c r="F53" s="811">
        <f>F47+F48+F49+F50+F51+F52</f>
        <v>0</v>
      </c>
      <c r="G53" s="848"/>
      <c r="H53" s="97"/>
    </row>
    <row r="54" spans="1:8" ht="15.75" thickBot="1">
      <c r="A54" s="78"/>
      <c r="B54" s="98"/>
      <c r="C54" s="818" t="s">
        <v>854</v>
      </c>
      <c r="D54" s="819" t="s">
        <v>855</v>
      </c>
      <c r="E54" s="110"/>
      <c r="F54" s="822"/>
      <c r="G54" s="734">
        <f>MAX(0,F53-F44)</f>
        <v>0</v>
      </c>
      <c r="H54" s="97"/>
    </row>
    <row r="55" spans="1:8" ht="15.75" thickBot="1">
      <c r="A55" s="78"/>
      <c r="B55" s="98"/>
      <c r="C55" s="816" t="s">
        <v>856</v>
      </c>
      <c r="D55" s="817" t="s">
        <v>857</v>
      </c>
      <c r="E55" s="810"/>
      <c r="F55" s="811">
        <f>MAX(0,F44-F53)</f>
        <v>0</v>
      </c>
      <c r="G55" s="848"/>
      <c r="H55" s="97"/>
    </row>
    <row r="56" spans="1:8" ht="15.75" thickBot="1">
      <c r="A56" s="78"/>
      <c r="B56" s="98"/>
      <c r="C56" s="790"/>
      <c r="D56" s="820"/>
      <c r="E56" s="110"/>
      <c r="F56" s="847"/>
      <c r="G56" s="734"/>
      <c r="H56" s="97"/>
    </row>
    <row r="57" spans="1:8" ht="15.75" thickBot="1">
      <c r="A57" s="78"/>
      <c r="B57" s="113"/>
      <c r="C57" s="816" t="s">
        <v>858</v>
      </c>
      <c r="D57" s="817" t="s">
        <v>859</v>
      </c>
      <c r="E57" s="810"/>
      <c r="F57" s="827">
        <f>F55+F37</f>
        <v>0</v>
      </c>
      <c r="G57" s="105"/>
      <c r="H57" s="97"/>
    </row>
    <row r="58" spans="1:8" ht="15">
      <c r="A58" s="78"/>
      <c r="B58" s="79"/>
      <c r="C58" s="803"/>
      <c r="D58" s="823"/>
      <c r="E58" s="825"/>
      <c r="F58" s="826"/>
      <c r="G58" s="809"/>
      <c r="H58" s="97"/>
    </row>
    <row r="59" spans="1:8" ht="15">
      <c r="A59" s="78"/>
      <c r="B59" s="93"/>
      <c r="C59" s="691" t="s">
        <v>32</v>
      </c>
      <c r="D59" s="745" t="s">
        <v>861</v>
      </c>
      <c r="E59" s="830"/>
      <c r="F59" s="731" t="s">
        <v>125</v>
      </c>
      <c r="G59" s="731" t="s">
        <v>125</v>
      </c>
      <c r="H59" s="97"/>
    </row>
    <row r="60" spans="1:8" ht="12.75">
      <c r="A60" s="78"/>
      <c r="B60" s="98"/>
      <c r="C60" s="753" t="s">
        <v>66</v>
      </c>
      <c r="D60" s="754" t="s">
        <v>862</v>
      </c>
      <c r="E60" s="110"/>
      <c r="F60" s="838"/>
      <c r="G60" s="831"/>
      <c r="H60" s="109"/>
    </row>
    <row r="61" spans="1:8" ht="38.25">
      <c r="A61" s="78"/>
      <c r="B61" s="98"/>
      <c r="C61" s="753" t="s">
        <v>73</v>
      </c>
      <c r="D61" s="754" t="s">
        <v>863</v>
      </c>
      <c r="E61" s="112"/>
      <c r="F61" s="838"/>
      <c r="G61" s="831"/>
      <c r="H61" s="109"/>
    </row>
    <row r="62" spans="1:8" ht="13.5" thickBot="1">
      <c r="A62" s="78"/>
      <c r="B62" s="98"/>
      <c r="C62" s="753" t="s">
        <v>136</v>
      </c>
      <c r="D62" s="748" t="s">
        <v>344</v>
      </c>
      <c r="E62" s="112"/>
      <c r="F62" s="839"/>
      <c r="G62" s="831"/>
      <c r="H62" s="109"/>
    </row>
    <row r="63" spans="1:8" ht="13.5" thickBot="1">
      <c r="A63" s="78"/>
      <c r="B63" s="98"/>
      <c r="C63" s="751" t="s">
        <v>137</v>
      </c>
      <c r="D63" s="750" t="s">
        <v>864</v>
      </c>
      <c r="E63" s="832"/>
      <c r="F63" s="794">
        <f>F60+F61+F62</f>
        <v>0</v>
      </c>
      <c r="G63" s="107"/>
      <c r="H63" s="109"/>
    </row>
    <row r="64" spans="1:8" ht="12.75">
      <c r="A64" s="78"/>
      <c r="B64" s="98"/>
      <c r="C64" s="751"/>
      <c r="D64" s="750"/>
      <c r="E64" s="828"/>
      <c r="F64" s="835"/>
      <c r="G64" s="829"/>
      <c r="H64" s="109"/>
    </row>
    <row r="65" spans="1:8" ht="12.75">
      <c r="A65" s="78"/>
      <c r="B65" s="98"/>
      <c r="C65" s="751" t="s">
        <v>139</v>
      </c>
      <c r="D65" s="750" t="s">
        <v>865</v>
      </c>
      <c r="E65" s="112"/>
      <c r="F65" s="836"/>
      <c r="G65" s="837"/>
      <c r="H65" s="109"/>
    </row>
    <row r="66" spans="1:8" ht="12.75">
      <c r="A66" s="78"/>
      <c r="B66" s="98"/>
      <c r="C66" s="753" t="s">
        <v>140</v>
      </c>
      <c r="D66" s="748" t="s">
        <v>866</v>
      </c>
      <c r="E66" s="112"/>
      <c r="F66" s="840"/>
      <c r="G66" s="831"/>
      <c r="H66" s="109"/>
    </row>
    <row r="67" spans="1:8" ht="12.75">
      <c r="A67" s="78"/>
      <c r="B67" s="98"/>
      <c r="C67" s="753" t="s">
        <v>141</v>
      </c>
      <c r="D67" s="748" t="s">
        <v>867</v>
      </c>
      <c r="E67" s="112"/>
      <c r="F67" s="840"/>
      <c r="G67" s="831"/>
      <c r="H67" s="109"/>
    </row>
    <row r="68" spans="1:8" ht="51">
      <c r="A68" s="78"/>
      <c r="B68" s="98"/>
      <c r="C68" s="790" t="s">
        <v>345</v>
      </c>
      <c r="D68" s="754" t="s">
        <v>812</v>
      </c>
      <c r="E68" s="112"/>
      <c r="F68" s="840"/>
      <c r="G68" s="831"/>
      <c r="H68" s="109"/>
    </row>
    <row r="69" spans="1:8" ht="38.25">
      <c r="A69" s="78"/>
      <c r="B69" s="98"/>
      <c r="C69" s="790" t="s">
        <v>347</v>
      </c>
      <c r="D69" s="747" t="s">
        <v>847</v>
      </c>
      <c r="E69" s="112"/>
      <c r="F69" s="840"/>
      <c r="G69" s="831"/>
      <c r="H69" s="109"/>
    </row>
    <row r="70" spans="1:8" ht="26.25" thickBot="1">
      <c r="A70" s="78"/>
      <c r="B70" s="98"/>
      <c r="C70" s="790" t="s">
        <v>868</v>
      </c>
      <c r="D70" s="747" t="s">
        <v>869</v>
      </c>
      <c r="E70" s="112"/>
      <c r="F70" s="743"/>
      <c r="G70" s="831"/>
      <c r="H70" s="109"/>
    </row>
    <row r="71" spans="1:8" ht="13.5" thickBot="1">
      <c r="A71" s="78"/>
      <c r="B71" s="98"/>
      <c r="C71" s="816" t="s">
        <v>870</v>
      </c>
      <c r="D71" s="750" t="s">
        <v>871</v>
      </c>
      <c r="E71" s="832"/>
      <c r="F71" s="794">
        <f>F66+F67+F68+F69+F70</f>
        <v>0</v>
      </c>
      <c r="G71" s="107"/>
      <c r="H71" s="109"/>
    </row>
    <row r="72" spans="1:8" ht="13.5" thickBot="1">
      <c r="A72" s="78"/>
      <c r="B72" s="98"/>
      <c r="C72" s="818" t="s">
        <v>872</v>
      </c>
      <c r="D72" s="819" t="s">
        <v>873</v>
      </c>
      <c r="E72" s="112"/>
      <c r="F72" s="849"/>
      <c r="G72" s="801">
        <f>MAX(0,F71-F63)</f>
        <v>0</v>
      </c>
      <c r="H72" s="109"/>
    </row>
    <row r="73" spans="1:8" ht="13.5" thickBot="1">
      <c r="A73" s="78"/>
      <c r="B73" s="113"/>
      <c r="C73" s="816" t="s">
        <v>874</v>
      </c>
      <c r="D73" s="750" t="s">
        <v>875</v>
      </c>
      <c r="E73" s="832"/>
      <c r="F73" s="841">
        <f>MAX(0,F63-F71)</f>
        <v>0</v>
      </c>
      <c r="G73" s="850"/>
      <c r="H73" s="595"/>
    </row>
    <row r="74" spans="1:8" ht="16.5" thickBot="1">
      <c r="A74" s="78"/>
      <c r="B74" s="79"/>
      <c r="C74" s="46"/>
      <c r="D74" s="114"/>
      <c r="E74" s="115"/>
      <c r="F74" s="824"/>
      <c r="G74" s="809"/>
      <c r="H74" s="109"/>
    </row>
    <row r="75" spans="1:8" ht="16.5" thickBot="1">
      <c r="A75" s="78"/>
      <c r="B75" s="322"/>
      <c r="C75" s="751" t="s">
        <v>34</v>
      </c>
      <c r="D75" s="745" t="s">
        <v>876</v>
      </c>
      <c r="E75" s="842"/>
      <c r="F75" s="843">
        <f>F57+F73</f>
        <v>0</v>
      </c>
      <c r="G75" s="848"/>
      <c r="H75" s="109"/>
    </row>
    <row r="76" spans="1:8" ht="15.75">
      <c r="A76" s="78"/>
      <c r="B76" s="79"/>
      <c r="C76" s="79"/>
      <c r="D76" s="116"/>
      <c r="E76" s="115"/>
      <c r="F76" s="117"/>
      <c r="G76" s="118"/>
      <c r="H76" s="109"/>
    </row>
    <row r="77" spans="1:8" ht="15.75">
      <c r="A77" s="78"/>
      <c r="B77" s="93"/>
      <c r="C77" s="691" t="s">
        <v>76</v>
      </c>
      <c r="D77" s="745" t="s">
        <v>877</v>
      </c>
      <c r="E77" s="844"/>
      <c r="F77" s="731" t="s">
        <v>125</v>
      </c>
      <c r="G77" s="731" t="s">
        <v>125</v>
      </c>
      <c r="H77" s="109"/>
    </row>
    <row r="78" spans="1:8" ht="15.75">
      <c r="A78" s="78"/>
      <c r="B78" s="98"/>
      <c r="C78" s="691"/>
      <c r="D78" s="745"/>
      <c r="E78" s="846"/>
      <c r="F78" s="845"/>
      <c r="G78" s="644"/>
      <c r="H78" s="109"/>
    </row>
    <row r="79" spans="1:8" ht="15.75">
      <c r="A79" s="78"/>
      <c r="B79" s="98"/>
      <c r="C79" s="691"/>
      <c r="D79" s="745" t="s">
        <v>878</v>
      </c>
      <c r="E79" s="846"/>
      <c r="F79" s="845"/>
      <c r="G79" s="644"/>
      <c r="H79" s="109"/>
    </row>
    <row r="80" spans="1:8" ht="15.75">
      <c r="A80" s="78"/>
      <c r="B80" s="98"/>
      <c r="C80" s="753" t="s">
        <v>280</v>
      </c>
      <c r="D80" s="754" t="s">
        <v>879</v>
      </c>
      <c r="E80" s="846"/>
      <c r="F80" s="877"/>
      <c r="G80" s="797"/>
      <c r="H80" s="109"/>
    </row>
    <row r="81" spans="1:8" ht="15.75">
      <c r="A81" s="78"/>
      <c r="B81" s="98"/>
      <c r="C81" s="753" t="s">
        <v>282</v>
      </c>
      <c r="D81" s="754" t="s">
        <v>880</v>
      </c>
      <c r="E81" s="846"/>
      <c r="F81" s="877"/>
      <c r="G81" s="797"/>
      <c r="H81" s="109"/>
    </row>
    <row r="82" spans="1:8" ht="15.75">
      <c r="A82" s="78"/>
      <c r="B82" s="98"/>
      <c r="C82" s="753" t="s">
        <v>284</v>
      </c>
      <c r="D82" s="754" t="s">
        <v>881</v>
      </c>
      <c r="E82" s="846"/>
      <c r="F82" s="877"/>
      <c r="G82" s="797"/>
      <c r="H82" s="109"/>
    </row>
    <row r="83" spans="1:8" ht="26.25">
      <c r="A83" s="78"/>
      <c r="B83" s="98"/>
      <c r="C83" s="753" t="s">
        <v>286</v>
      </c>
      <c r="D83" s="754" t="s">
        <v>882</v>
      </c>
      <c r="E83" s="846"/>
      <c r="F83" s="877"/>
      <c r="G83" s="797"/>
      <c r="H83" s="109"/>
    </row>
    <row r="84" spans="1:8" ht="15.75">
      <c r="A84" s="78"/>
      <c r="B84" s="98"/>
      <c r="C84" s="753"/>
      <c r="D84" s="748"/>
      <c r="E84" s="846"/>
      <c r="F84" s="845"/>
      <c r="G84" s="644"/>
      <c r="H84" s="109"/>
    </row>
    <row r="85" spans="1:8" ht="15.75">
      <c r="A85" s="78"/>
      <c r="B85" s="98"/>
      <c r="C85" s="751"/>
      <c r="D85" s="750" t="s">
        <v>883</v>
      </c>
      <c r="E85" s="846"/>
      <c r="F85" s="845"/>
      <c r="G85" s="644"/>
      <c r="H85" s="109"/>
    </row>
    <row r="86" spans="1:8" ht="30" customHeight="1">
      <c r="A86" s="78"/>
      <c r="B86" s="98"/>
      <c r="C86" s="753" t="s">
        <v>288</v>
      </c>
      <c r="D86" s="754" t="s">
        <v>884</v>
      </c>
      <c r="E86" s="846"/>
      <c r="F86" s="877"/>
      <c r="G86" s="797"/>
      <c r="H86" s="109"/>
    </row>
    <row r="87" spans="1:8" ht="21" customHeight="1">
      <c r="A87" s="78"/>
      <c r="B87" s="98"/>
      <c r="C87" s="753" t="s">
        <v>290</v>
      </c>
      <c r="D87" s="748" t="s">
        <v>885</v>
      </c>
      <c r="E87" s="846"/>
      <c r="F87" s="877"/>
      <c r="G87" s="797"/>
      <c r="H87" s="109"/>
    </row>
    <row r="88" spans="1:8" ht="26.25">
      <c r="A88" s="78"/>
      <c r="B88" s="98"/>
      <c r="C88" s="753" t="s">
        <v>292</v>
      </c>
      <c r="D88" s="754" t="s">
        <v>886</v>
      </c>
      <c r="E88" s="846"/>
      <c r="F88" s="877"/>
      <c r="G88" s="797"/>
      <c r="H88" s="109"/>
    </row>
    <row r="89" spans="1:8" ht="15.75">
      <c r="A89" s="78"/>
      <c r="B89" s="113"/>
      <c r="C89" s="753" t="s">
        <v>294</v>
      </c>
      <c r="D89" s="748" t="s">
        <v>887</v>
      </c>
      <c r="E89" s="846"/>
      <c r="F89" s="877"/>
      <c r="G89" s="797"/>
      <c r="H89" s="109"/>
    </row>
    <row r="90" spans="1:8" ht="13.5" thickBot="1">
      <c r="A90" s="119"/>
      <c r="B90" s="120"/>
      <c r="C90" s="120"/>
      <c r="D90" s="121"/>
      <c r="E90" s="120"/>
      <c r="F90" s="122"/>
      <c r="G90" s="122"/>
      <c r="H90" s="123"/>
    </row>
    <row r="91" spans="1:8" ht="12.75">
      <c r="A91" s="1"/>
      <c r="B91" s="2"/>
      <c r="C91" s="124"/>
      <c r="D91" s="2"/>
      <c r="E91" s="125"/>
      <c r="F91" s="2"/>
      <c r="G91" s="48"/>
      <c r="H91" s="44"/>
    </row>
    <row r="92" spans="1:8" ht="12.75">
      <c r="A92" s="5"/>
      <c r="B92" s="25"/>
      <c r="C92" s="907" t="s">
        <v>149</v>
      </c>
      <c r="D92" s="908"/>
      <c r="E92" s="46"/>
      <c r="F92" s="25"/>
      <c r="G92" s="48"/>
      <c r="H92" s="49"/>
    </row>
    <row r="93" spans="1:8" ht="12.75">
      <c r="A93" s="3"/>
      <c r="B93" s="4"/>
      <c r="C93" s="126"/>
      <c r="D93" s="4"/>
      <c r="E93" s="127"/>
      <c r="F93" s="4"/>
      <c r="G93" s="48"/>
      <c r="H93" s="49"/>
    </row>
    <row r="94" spans="1:8" ht="12.75">
      <c r="A94" s="3"/>
      <c r="B94" s="128"/>
      <c r="C94" s="129" t="s">
        <v>4</v>
      </c>
      <c r="D94" s="130" t="s">
        <v>5</v>
      </c>
      <c r="E94" s="56" t="s">
        <v>125</v>
      </c>
      <c r="F94" s="4"/>
      <c r="G94" s="48"/>
      <c r="H94" s="49"/>
    </row>
    <row r="95" spans="1:8" ht="12.75">
      <c r="A95" s="45"/>
      <c r="B95" s="131"/>
      <c r="C95" s="129" t="s">
        <v>28</v>
      </c>
      <c r="D95" s="94" t="s">
        <v>150</v>
      </c>
      <c r="E95" s="132"/>
      <c r="F95" s="48"/>
      <c r="G95" s="48"/>
      <c r="H95" s="49"/>
    </row>
    <row r="96" spans="1:8" ht="12.75">
      <c r="A96" s="45"/>
      <c r="B96" s="131"/>
      <c r="C96" s="129" t="s">
        <v>12</v>
      </c>
      <c r="D96" s="94" t="s">
        <v>151</v>
      </c>
      <c r="E96" s="132"/>
      <c r="F96" s="48"/>
      <c r="G96" s="48"/>
      <c r="H96" s="49"/>
    </row>
    <row r="97" spans="1:8" ht="12.75">
      <c r="A97" s="45"/>
      <c r="B97" s="133"/>
      <c r="C97" s="134" t="s">
        <v>152</v>
      </c>
      <c r="D97" s="99" t="s">
        <v>153</v>
      </c>
      <c r="E97" s="647"/>
      <c r="F97" s="48"/>
      <c r="G97" s="48"/>
      <c r="H97" s="49"/>
    </row>
    <row r="98" spans="1:8" ht="12.75">
      <c r="A98" s="45"/>
      <c r="B98" s="133"/>
      <c r="C98" s="134" t="s">
        <v>154</v>
      </c>
      <c r="D98" s="135" t="s">
        <v>155</v>
      </c>
      <c r="E98" s="647"/>
      <c r="F98" s="48"/>
      <c r="G98" s="48"/>
      <c r="H98" s="49"/>
    </row>
    <row r="99" spans="1:8" ht="12.75">
      <c r="A99" s="5"/>
      <c r="B99" s="131"/>
      <c r="C99" s="136" t="s">
        <v>156</v>
      </c>
      <c r="D99" s="137" t="s">
        <v>157</v>
      </c>
      <c r="E99" s="138">
        <f>E97-E98</f>
        <v>0</v>
      </c>
      <c r="F99" s="25"/>
      <c r="G99" s="48"/>
      <c r="H99" s="49"/>
    </row>
    <row r="100" spans="1:8" ht="12.75">
      <c r="A100" s="45"/>
      <c r="B100" s="133"/>
      <c r="C100" s="134" t="s">
        <v>158</v>
      </c>
      <c r="D100" s="99" t="s">
        <v>159</v>
      </c>
      <c r="E100" s="647"/>
      <c r="F100" s="48"/>
      <c r="G100" s="48"/>
      <c r="H100" s="49"/>
    </row>
    <row r="101" spans="1:8" ht="12.75">
      <c r="A101" s="45"/>
      <c r="B101" s="133"/>
      <c r="C101" s="134" t="s">
        <v>160</v>
      </c>
      <c r="D101" s="99" t="s">
        <v>161</v>
      </c>
      <c r="E101" s="647"/>
      <c r="F101" s="48"/>
      <c r="G101" s="48"/>
      <c r="H101" s="49"/>
    </row>
    <row r="102" spans="1:8" ht="12.75">
      <c r="A102" s="45"/>
      <c r="B102" s="133"/>
      <c r="C102" s="134" t="s">
        <v>162</v>
      </c>
      <c r="D102" s="99" t="s">
        <v>163</v>
      </c>
      <c r="E102" s="647"/>
      <c r="F102" s="48"/>
      <c r="G102" s="48"/>
      <c r="H102" s="49"/>
    </row>
    <row r="103" spans="1:8" ht="12.75">
      <c r="A103" s="45"/>
      <c r="B103" s="133"/>
      <c r="C103" s="134" t="s">
        <v>164</v>
      </c>
      <c r="D103" s="99" t="s">
        <v>165</v>
      </c>
      <c r="E103" s="647"/>
      <c r="F103" s="48"/>
      <c r="G103" s="48"/>
      <c r="H103" s="49"/>
    </row>
    <row r="104" spans="1:8" ht="12.75">
      <c r="A104" s="5"/>
      <c r="B104" s="131"/>
      <c r="C104" s="136"/>
      <c r="D104" s="137" t="s">
        <v>166</v>
      </c>
      <c r="E104" s="138">
        <f>E99+E100+E101+E102+E103</f>
        <v>0</v>
      </c>
      <c r="F104" s="25"/>
      <c r="G104" s="48"/>
      <c r="H104" s="49"/>
    </row>
    <row r="105" spans="1:8" ht="12.75">
      <c r="A105" s="45"/>
      <c r="B105" s="131"/>
      <c r="C105" s="129" t="s">
        <v>14</v>
      </c>
      <c r="D105" s="94" t="s">
        <v>167</v>
      </c>
      <c r="E105" s="132"/>
      <c r="F105" s="48"/>
      <c r="G105" s="48"/>
      <c r="H105" s="49"/>
    </row>
    <row r="106" spans="1:8" ht="12.75">
      <c r="A106" s="45"/>
      <c r="B106" s="133"/>
      <c r="C106" s="139" t="s">
        <v>168</v>
      </c>
      <c r="D106" s="135" t="s">
        <v>169</v>
      </c>
      <c r="E106" s="647"/>
      <c r="F106" s="48"/>
      <c r="G106" s="48"/>
      <c r="H106" s="49"/>
    </row>
    <row r="107" spans="1:8" ht="12.75">
      <c r="A107" s="45"/>
      <c r="B107" s="133"/>
      <c r="C107" s="139" t="s">
        <v>170</v>
      </c>
      <c r="D107" s="135" t="s">
        <v>171</v>
      </c>
      <c r="E107" s="647"/>
      <c r="F107" s="48"/>
      <c r="G107" s="48"/>
      <c r="H107" s="49"/>
    </row>
    <row r="108" spans="1:8" ht="12.75">
      <c r="A108" s="45"/>
      <c r="B108" s="133"/>
      <c r="C108" s="139" t="s">
        <v>172</v>
      </c>
      <c r="D108" s="135" t="s">
        <v>173</v>
      </c>
      <c r="E108" s="647"/>
      <c r="F108" s="48"/>
      <c r="G108" s="48"/>
      <c r="H108" s="49"/>
    </row>
    <row r="109" spans="1:8" ht="12.75">
      <c r="A109" s="45"/>
      <c r="B109" s="133"/>
      <c r="C109" s="139" t="s">
        <v>174</v>
      </c>
      <c r="D109" s="135" t="s">
        <v>175</v>
      </c>
      <c r="E109" s="647"/>
      <c r="F109" s="48"/>
      <c r="G109" s="48"/>
      <c r="H109" s="49"/>
    </row>
    <row r="110" spans="1:8" ht="12.75">
      <c r="A110" s="45"/>
      <c r="B110" s="133"/>
      <c r="C110" s="139" t="s">
        <v>176</v>
      </c>
      <c r="D110" s="135" t="s">
        <v>177</v>
      </c>
      <c r="E110" s="647"/>
      <c r="F110" s="48"/>
      <c r="G110" s="48"/>
      <c r="H110" s="49"/>
    </row>
    <row r="111" spans="1:8" ht="12.75">
      <c r="A111" s="45"/>
      <c r="B111" s="133"/>
      <c r="C111" s="139" t="s">
        <v>178</v>
      </c>
      <c r="D111" s="135" t="s">
        <v>142</v>
      </c>
      <c r="E111" s="647"/>
      <c r="F111" s="48"/>
      <c r="G111" s="48"/>
      <c r="H111" s="49"/>
    </row>
    <row r="112" spans="1:8" ht="12.75">
      <c r="A112" s="5"/>
      <c r="B112" s="131"/>
      <c r="C112" s="136"/>
      <c r="D112" s="137" t="s">
        <v>179</v>
      </c>
      <c r="E112" s="138">
        <f>E106+E107+E108+E109+E110+E111</f>
        <v>0</v>
      </c>
      <c r="F112" s="25"/>
      <c r="G112" s="48"/>
      <c r="H112" s="49"/>
    </row>
    <row r="113" spans="1:8" ht="12.75">
      <c r="A113" s="45"/>
      <c r="B113" s="131"/>
      <c r="C113" s="129" t="s">
        <v>16</v>
      </c>
      <c r="D113" s="94" t="s">
        <v>180</v>
      </c>
      <c r="E113" s="132"/>
      <c r="F113" s="48"/>
      <c r="G113" s="48"/>
      <c r="H113" s="49"/>
    </row>
    <row r="114" spans="1:8" ht="25.5">
      <c r="A114" s="5"/>
      <c r="B114" s="131"/>
      <c r="C114" s="140" t="s">
        <v>126</v>
      </c>
      <c r="D114" s="141" t="s">
        <v>181</v>
      </c>
      <c r="E114" s="555"/>
      <c r="F114" s="25"/>
      <c r="G114" s="48"/>
      <c r="H114" s="49"/>
    </row>
    <row r="115" spans="1:8" ht="12.75">
      <c r="A115" s="5"/>
      <c r="B115" s="131"/>
      <c r="C115" s="140" t="s">
        <v>127</v>
      </c>
      <c r="D115" s="142" t="s">
        <v>182</v>
      </c>
      <c r="E115" s="555"/>
      <c r="F115" s="25"/>
      <c r="G115" s="48"/>
      <c r="H115" s="49"/>
    </row>
    <row r="116" spans="1:8" ht="13.5" thickBot="1">
      <c r="A116" s="5"/>
      <c r="B116" s="143"/>
      <c r="C116" s="136"/>
      <c r="D116" s="94" t="s">
        <v>183</v>
      </c>
      <c r="E116" s="144">
        <f>E114+E115</f>
        <v>0</v>
      </c>
      <c r="F116" s="25"/>
      <c r="G116" s="48"/>
      <c r="H116" s="49"/>
    </row>
    <row r="117" spans="1:8" ht="13.5" thickBot="1">
      <c r="A117" s="145"/>
      <c r="B117" s="146"/>
      <c r="C117" s="146"/>
      <c r="D117" s="146" t="s">
        <v>184</v>
      </c>
      <c r="E117" s="147">
        <f>E104+E112+E116</f>
        <v>0</v>
      </c>
      <c r="F117" s="146"/>
      <c r="G117" s="48"/>
      <c r="H117" s="49"/>
    </row>
    <row r="118" spans="1:8" ht="12.75">
      <c r="A118" s="145"/>
      <c r="B118" s="146"/>
      <c r="C118" s="146"/>
      <c r="D118" s="146"/>
      <c r="E118" s="148"/>
      <c r="F118" s="146"/>
      <c r="G118" s="48"/>
      <c r="H118" s="49"/>
    </row>
    <row r="119" spans="1:8" ht="12.75">
      <c r="A119" s="145"/>
      <c r="B119" s="146"/>
      <c r="C119" s="146" t="s">
        <v>30</v>
      </c>
      <c r="D119" s="146" t="s">
        <v>185</v>
      </c>
      <c r="E119" s="149"/>
      <c r="F119" s="146"/>
      <c r="G119" s="48"/>
      <c r="H119" s="49"/>
    </row>
    <row r="120" spans="1:8" ht="12.75">
      <c r="A120" s="45"/>
      <c r="B120" s="150"/>
      <c r="C120" s="129" t="s">
        <v>128</v>
      </c>
      <c r="D120" s="94" t="s">
        <v>186</v>
      </c>
      <c r="E120" s="151"/>
      <c r="F120" s="146"/>
      <c r="G120" s="48"/>
      <c r="H120" s="49"/>
    </row>
    <row r="121" spans="1:8" ht="12.75">
      <c r="A121" s="45"/>
      <c r="B121" s="133"/>
      <c r="C121" s="134" t="s">
        <v>187</v>
      </c>
      <c r="D121" s="99" t="s">
        <v>188</v>
      </c>
      <c r="E121" s="647"/>
      <c r="F121" s="146"/>
      <c r="G121" s="48"/>
      <c r="H121" s="49"/>
    </row>
    <row r="122" spans="1:8" ht="12.75">
      <c r="A122" s="45"/>
      <c r="B122" s="133"/>
      <c r="C122" s="134" t="s">
        <v>189</v>
      </c>
      <c r="D122" s="152" t="s">
        <v>190</v>
      </c>
      <c r="E122" s="647"/>
      <c r="F122" s="146"/>
      <c r="G122" s="48"/>
      <c r="H122" s="49"/>
    </row>
    <row r="123" spans="1:8" ht="12.75">
      <c r="A123" s="45"/>
      <c r="B123" s="133"/>
      <c r="C123" s="134" t="s">
        <v>191</v>
      </c>
      <c r="D123" s="103" t="s">
        <v>192</v>
      </c>
      <c r="E123" s="647"/>
      <c r="F123" s="146"/>
      <c r="G123" s="48"/>
      <c r="H123" s="49"/>
    </row>
    <row r="124" spans="1:8" ht="12.75">
      <c r="A124" s="45"/>
      <c r="B124" s="133"/>
      <c r="C124" s="134" t="s">
        <v>193</v>
      </c>
      <c r="D124" s="103" t="s">
        <v>194</v>
      </c>
      <c r="E124" s="647"/>
      <c r="F124" s="146"/>
      <c r="G124" s="48"/>
      <c r="H124" s="49"/>
    </row>
    <row r="125" spans="1:8" ht="12.75">
      <c r="A125" s="45"/>
      <c r="B125" s="133"/>
      <c r="C125" s="134" t="s">
        <v>195</v>
      </c>
      <c r="D125" s="103" t="s">
        <v>196</v>
      </c>
      <c r="E125" s="647"/>
      <c r="F125" s="146"/>
      <c r="G125" s="48"/>
      <c r="H125" s="49"/>
    </row>
    <row r="126" spans="1:8" ht="12.75">
      <c r="A126" s="45"/>
      <c r="B126" s="133"/>
      <c r="C126" s="134" t="s">
        <v>197</v>
      </c>
      <c r="D126" s="103" t="s">
        <v>142</v>
      </c>
      <c r="E126" s="648"/>
      <c r="F126" s="146"/>
      <c r="G126" s="48"/>
      <c r="H126" s="49"/>
    </row>
    <row r="127" spans="1:8" ht="12.75">
      <c r="A127" s="145"/>
      <c r="B127" s="153"/>
      <c r="C127" s="146"/>
      <c r="D127" s="146" t="s">
        <v>198</v>
      </c>
      <c r="E127" s="154">
        <f>E121+E122+E123+E124+E125+E126</f>
        <v>0</v>
      </c>
      <c r="F127" s="146"/>
      <c r="G127" s="48"/>
      <c r="H127" s="49"/>
    </row>
    <row r="128" spans="1:8" ht="12.75">
      <c r="A128" s="145"/>
      <c r="B128" s="153"/>
      <c r="C128" s="129" t="s">
        <v>129</v>
      </c>
      <c r="D128" s="94" t="s">
        <v>199</v>
      </c>
      <c r="E128" s="151"/>
      <c r="F128" s="146"/>
      <c r="G128" s="48"/>
      <c r="H128" s="49"/>
    </row>
    <row r="129" spans="1:8" ht="12.75">
      <c r="A129" s="145"/>
      <c r="B129" s="153"/>
      <c r="C129" s="134" t="s">
        <v>200</v>
      </c>
      <c r="D129" s="99" t="s">
        <v>201</v>
      </c>
      <c r="E129" s="647"/>
      <c r="F129" s="146"/>
      <c r="G129" s="48"/>
      <c r="H129" s="49"/>
    </row>
    <row r="130" spans="1:8" ht="25.5">
      <c r="A130" s="145"/>
      <c r="B130" s="153"/>
      <c r="C130" s="134" t="s">
        <v>202</v>
      </c>
      <c r="D130" s="155" t="s">
        <v>203</v>
      </c>
      <c r="E130" s="647"/>
      <c r="F130" s="146"/>
      <c r="G130" s="48"/>
      <c r="H130" s="49"/>
    </row>
    <row r="131" spans="1:8" ht="12.75">
      <c r="A131" s="145"/>
      <c r="B131" s="153"/>
      <c r="C131" s="134" t="s">
        <v>204</v>
      </c>
      <c r="D131" s="103" t="s">
        <v>205</v>
      </c>
      <c r="E131" s="647"/>
      <c r="F131" s="146"/>
      <c r="G131" s="48"/>
      <c r="H131" s="49"/>
    </row>
    <row r="132" spans="1:8" ht="13.5" thickBot="1">
      <c r="A132" s="145"/>
      <c r="B132" s="156"/>
      <c r="C132" s="157"/>
      <c r="D132" s="157" t="s">
        <v>206</v>
      </c>
      <c r="E132" s="154">
        <f>E129+E130+E131</f>
        <v>0</v>
      </c>
      <c r="F132" s="146"/>
      <c r="G132" s="48"/>
      <c r="H132" s="49"/>
    </row>
    <row r="133" spans="1:8" ht="13.5" thickBot="1">
      <c r="A133" s="145"/>
      <c r="B133" s="146"/>
      <c r="C133" s="146"/>
      <c r="D133" s="146" t="s">
        <v>207</v>
      </c>
      <c r="E133" s="147">
        <f>E127+E132</f>
        <v>0</v>
      </c>
      <c r="F133" s="146"/>
      <c r="G133" s="48"/>
      <c r="H133" s="49"/>
    </row>
    <row r="134" spans="1:8" ht="12.75">
      <c r="A134" s="145"/>
      <c r="B134" s="146"/>
      <c r="C134" s="146"/>
      <c r="D134" s="146"/>
      <c r="E134" s="148"/>
      <c r="F134" s="146"/>
      <c r="G134" s="48"/>
      <c r="H134" s="49"/>
    </row>
    <row r="135" spans="1:8" ht="12.75">
      <c r="A135" s="145"/>
      <c r="B135" s="146"/>
      <c r="C135" s="146" t="s">
        <v>32</v>
      </c>
      <c r="D135" s="146" t="s">
        <v>208</v>
      </c>
      <c r="E135" s="149"/>
      <c r="F135" s="146"/>
      <c r="G135" s="48"/>
      <c r="H135" s="49"/>
    </row>
    <row r="136" spans="1:8" ht="12.75">
      <c r="A136" s="45"/>
      <c r="B136" s="150"/>
      <c r="C136" s="129" t="s">
        <v>66</v>
      </c>
      <c r="D136" s="158" t="s">
        <v>209</v>
      </c>
      <c r="E136" s="159">
        <f>E117-E133</f>
        <v>0</v>
      </c>
      <c r="F136" s="146"/>
      <c r="G136" s="48"/>
      <c r="H136" s="49"/>
    </row>
    <row r="137" spans="1:8" ht="12.75">
      <c r="A137" s="45"/>
      <c r="B137" s="133"/>
      <c r="C137" s="134" t="s">
        <v>73</v>
      </c>
      <c r="D137" s="101" t="s">
        <v>210</v>
      </c>
      <c r="E137" s="647"/>
      <c r="F137" s="146"/>
      <c r="G137" s="48"/>
      <c r="H137" s="49"/>
    </row>
    <row r="138" spans="1:8" ht="12.75">
      <c r="A138" s="45"/>
      <c r="B138" s="133"/>
      <c r="C138" s="134" t="s">
        <v>136</v>
      </c>
      <c r="D138" s="101" t="s">
        <v>211</v>
      </c>
      <c r="E138" s="647"/>
      <c r="F138" s="146"/>
      <c r="G138" s="48"/>
      <c r="H138" s="49"/>
    </row>
    <row r="139" spans="1:8" ht="12.75">
      <c r="A139" s="145"/>
      <c r="B139" s="153"/>
      <c r="C139" s="130" t="s">
        <v>137</v>
      </c>
      <c r="D139" s="160" t="s">
        <v>212</v>
      </c>
      <c r="E139" s="154">
        <f>E136-E137-E138</f>
        <v>0</v>
      </c>
      <c r="F139" s="146"/>
      <c r="G139" s="48"/>
      <c r="H139" s="49"/>
    </row>
    <row r="140" spans="1:8" ht="13.5" thickBot="1">
      <c r="A140" s="45"/>
      <c r="B140" s="161"/>
      <c r="C140" s="134" t="s">
        <v>139</v>
      </c>
      <c r="D140" s="99" t="s">
        <v>213</v>
      </c>
      <c r="E140" s="265"/>
      <c r="F140" s="146"/>
      <c r="G140" s="48"/>
      <c r="H140" s="49"/>
    </row>
    <row r="141" spans="1:8" ht="13.5" thickBot="1">
      <c r="A141" s="145"/>
      <c r="B141" s="146"/>
      <c r="C141" s="146"/>
      <c r="D141" s="146" t="s">
        <v>214</v>
      </c>
      <c r="E141" s="147">
        <f>E139-E140</f>
        <v>0</v>
      </c>
      <c r="F141" s="146"/>
      <c r="G141" s="48"/>
      <c r="H141" s="49"/>
    </row>
    <row r="142" spans="1:8" ht="13.5" thickBot="1">
      <c r="A142" s="36"/>
      <c r="B142" s="37"/>
      <c r="C142" s="162"/>
      <c r="D142" s="37"/>
      <c r="E142" s="163"/>
      <c r="F142" s="37"/>
      <c r="G142" s="58"/>
      <c r="H142" s="59"/>
    </row>
    <row r="143" spans="1:8" ht="12.75" hidden="1">
      <c r="A143" s="1"/>
      <c r="B143" s="2"/>
      <c r="C143" s="124"/>
      <c r="D143" s="2"/>
      <c r="E143" s="125"/>
      <c r="F143" s="2"/>
      <c r="G143" s="48"/>
      <c r="H143" s="49"/>
    </row>
    <row r="144" spans="1:8" ht="12.75" hidden="1">
      <c r="A144" s="860"/>
      <c r="B144" s="860"/>
      <c r="C144" s="906"/>
      <c r="D144" s="906"/>
      <c r="E144" s="861"/>
      <c r="F144" s="860"/>
      <c r="G144" s="862"/>
      <c r="H144" s="862"/>
    </row>
    <row r="145" spans="1:8" ht="12.75" hidden="1">
      <c r="A145" s="863"/>
      <c r="B145" s="863"/>
      <c r="C145" s="864"/>
      <c r="D145" s="863"/>
      <c r="E145" s="865"/>
      <c r="F145" s="863"/>
      <c r="G145" s="862"/>
      <c r="H145" s="862"/>
    </row>
    <row r="146" spans="1:8" ht="12.75" hidden="1">
      <c r="A146" s="863"/>
      <c r="B146" s="866"/>
      <c r="C146" s="867"/>
      <c r="D146" s="866"/>
      <c r="E146" s="868"/>
      <c r="F146" s="863"/>
      <c r="G146" s="862"/>
      <c r="H146" s="862"/>
    </row>
    <row r="147" spans="1:8" ht="12.75" hidden="1">
      <c r="A147" s="862"/>
      <c r="B147" s="860"/>
      <c r="C147" s="867"/>
      <c r="D147" s="861"/>
      <c r="E147" s="869"/>
      <c r="F147" s="862"/>
      <c r="G147" s="862"/>
      <c r="H147" s="862"/>
    </row>
    <row r="148" spans="1:8" ht="12.75" hidden="1">
      <c r="A148" s="862"/>
      <c r="B148" s="860"/>
      <c r="C148" s="864"/>
      <c r="D148" s="870"/>
      <c r="E148" s="871"/>
      <c r="F148" s="862"/>
      <c r="G148" s="862"/>
      <c r="H148" s="862"/>
    </row>
    <row r="149" spans="1:8" ht="12.75" hidden="1">
      <c r="A149" s="862"/>
      <c r="B149" s="862"/>
      <c r="C149" s="864"/>
      <c r="D149" s="872"/>
      <c r="E149" s="871"/>
      <c r="F149" s="862"/>
      <c r="G149" s="862"/>
      <c r="H149" s="862"/>
    </row>
    <row r="150" spans="1:8" ht="12.75" hidden="1">
      <c r="A150" s="862"/>
      <c r="B150" s="862"/>
      <c r="C150" s="864"/>
      <c r="D150" s="872"/>
      <c r="E150" s="871"/>
      <c r="F150" s="862"/>
      <c r="G150" s="862"/>
      <c r="H150" s="862"/>
    </row>
    <row r="151" spans="1:8" ht="12.75" hidden="1">
      <c r="A151" s="860"/>
      <c r="B151" s="860"/>
      <c r="C151" s="867"/>
      <c r="D151" s="860"/>
      <c r="E151" s="873"/>
      <c r="F151" s="860"/>
      <c r="G151" s="862"/>
      <c r="H151" s="862"/>
    </row>
    <row r="152" spans="1:8" ht="12.75" hidden="1">
      <c r="A152" s="862"/>
      <c r="B152" s="862"/>
      <c r="C152" s="867"/>
      <c r="D152" s="861"/>
      <c r="E152" s="869"/>
      <c r="F152" s="862"/>
      <c r="G152" s="862"/>
      <c r="H152" s="862"/>
    </row>
    <row r="153" spans="1:8" ht="12.75" hidden="1">
      <c r="A153" s="862"/>
      <c r="B153" s="862"/>
      <c r="C153" s="874"/>
      <c r="D153" s="875"/>
      <c r="E153" s="871"/>
      <c r="F153" s="862"/>
      <c r="G153" s="862"/>
      <c r="H153" s="862"/>
    </row>
    <row r="154" spans="1:8" ht="12.75" hidden="1">
      <c r="A154" s="862"/>
      <c r="B154" s="862"/>
      <c r="C154" s="874"/>
      <c r="D154" s="875"/>
      <c r="E154" s="871"/>
      <c r="F154" s="862"/>
      <c r="G154" s="862"/>
      <c r="H154" s="862"/>
    </row>
    <row r="155" spans="1:8" ht="12.75" hidden="1">
      <c r="A155" s="862"/>
      <c r="B155" s="862"/>
      <c r="C155" s="862"/>
      <c r="D155" s="862"/>
      <c r="E155" s="862"/>
      <c r="F155" s="862"/>
      <c r="G155" s="862"/>
      <c r="H155" s="862"/>
    </row>
    <row r="156" spans="1:8" ht="12.75" hidden="1">
      <c r="A156" s="862"/>
      <c r="B156" s="862"/>
      <c r="C156" s="862"/>
      <c r="D156" s="862"/>
      <c r="E156" s="862"/>
      <c r="F156" s="862"/>
      <c r="G156" s="862"/>
      <c r="H156" s="862"/>
    </row>
    <row r="157" spans="1:8" ht="12.75" hidden="1">
      <c r="A157" s="862"/>
      <c r="B157" s="862"/>
      <c r="C157" s="862"/>
      <c r="D157" s="862"/>
      <c r="E157" s="862"/>
      <c r="F157" s="862"/>
      <c r="G157" s="862"/>
      <c r="H157" s="862"/>
    </row>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sheetData>
  <sheetProtection password="DCA9" sheet="1"/>
  <mergeCells count="4">
    <mergeCell ref="F2:G2"/>
    <mergeCell ref="C2:E2"/>
    <mergeCell ref="C144:D144"/>
    <mergeCell ref="C92:D92"/>
  </mergeCells>
  <dataValidations count="3">
    <dataValidation type="whole" promptTitle="Income" prompt="Enter whole number between 0 and 9,999,999,999" sqref="E149:E154 E97:E116">
      <formula1>0</formula1>
      <formula2>9999999999</formula2>
    </dataValidation>
    <dataValidation type="whole" promptTitle="Less" prompt="Enter whole number between 0 and 9,999,999,999" sqref="E137:E138 E121:E126 E129:E131">
      <formula1>0</formula1>
      <formula2>9999999999</formula2>
    </dataValidation>
    <dataValidation type="whole" promptTitle="Profit after Taxation" prompt="Enter whole number between 0 and 9,999,999,999" sqref="E140">
      <formula1>0</formula1>
      <formula2>9999999999</formula2>
    </dataValidation>
  </dataValidations>
  <printOptions/>
  <pageMargins left="0.75" right="0.75" top="1" bottom="1" header="0.5" footer="0.5"/>
  <pageSetup fitToHeight="2" fitToWidth="1"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1:M77"/>
  <sheetViews>
    <sheetView tabSelected="1" zoomScalePageLayoutView="0" workbookViewId="0" topLeftCell="C22">
      <selection activeCell="E45" sqref="E45"/>
    </sheetView>
  </sheetViews>
  <sheetFormatPr defaultColWidth="0" defaultRowHeight="12.75" zeroHeight="1"/>
  <cols>
    <col min="1" max="1" width="2.7109375" style="359" customWidth="1"/>
    <col min="2" max="2" width="23.00390625" style="359" bestFit="1" customWidth="1"/>
    <col min="3" max="3" width="27.57421875" style="359" customWidth="1"/>
    <col min="4" max="4" width="20.140625" style="359" customWidth="1"/>
    <col min="5" max="5" width="19.421875" style="359" customWidth="1"/>
    <col min="6" max="6" width="17.28125" style="359" customWidth="1"/>
    <col min="7" max="7" width="15.7109375" style="359" customWidth="1"/>
    <col min="8" max="8" width="14.421875" style="359" customWidth="1"/>
    <col min="9" max="11" width="12.00390625" style="359" customWidth="1"/>
    <col min="12" max="12" width="15.28125" style="359" customWidth="1"/>
    <col min="13" max="13" width="2.421875" style="359" customWidth="1"/>
    <col min="14" max="14" width="6.57421875" style="359" customWidth="1"/>
    <col min="15" max="16384" width="0" style="359" hidden="1" customWidth="1"/>
  </cols>
  <sheetData>
    <row r="1" spans="2:3" ht="12.75">
      <c r="B1" s="686"/>
      <c r="C1" s="686"/>
    </row>
    <row r="2" spans="1:13" ht="28.5" customHeight="1">
      <c r="A2" s="274"/>
      <c r="B2" s="910" t="s">
        <v>659</v>
      </c>
      <c r="C2" s="910"/>
      <c r="D2" s="275"/>
      <c r="E2" s="274"/>
      <c r="F2" s="274"/>
      <c r="G2" s="300" t="s">
        <v>658</v>
      </c>
      <c r="H2" s="274"/>
      <c r="I2" s="276"/>
      <c r="J2" s="276"/>
      <c r="K2" s="276"/>
      <c r="L2" s="274"/>
      <c r="M2" s="274"/>
    </row>
    <row r="3" spans="1:13" ht="12.75">
      <c r="A3" s="274"/>
      <c r="B3" s="277"/>
      <c r="C3" s="274"/>
      <c r="D3" s="274"/>
      <c r="E3" s="274"/>
      <c r="F3" s="274"/>
      <c r="G3" s="274"/>
      <c r="H3" s="274"/>
      <c r="I3" s="274"/>
      <c r="J3" s="274"/>
      <c r="K3" s="274"/>
      <c r="L3" s="274"/>
      <c r="M3" s="274"/>
    </row>
    <row r="4" spans="1:13" ht="40.5" customHeight="1">
      <c r="A4" s="278"/>
      <c r="B4" s="909" t="s">
        <v>549</v>
      </c>
      <c r="C4" s="909"/>
      <c r="D4" s="280"/>
      <c r="E4" s="280"/>
      <c r="F4" s="280"/>
      <c r="G4" s="280"/>
      <c r="H4" s="280"/>
      <c r="I4" s="280"/>
      <c r="J4" s="280"/>
      <c r="K4" s="280"/>
      <c r="L4" s="280"/>
      <c r="M4" s="280"/>
    </row>
    <row r="5" spans="1:13" ht="5.25" customHeight="1" thickBot="1">
      <c r="A5" s="278"/>
      <c r="B5" s="687"/>
      <c r="C5" s="687"/>
      <c r="D5" s="280"/>
      <c r="E5" s="280"/>
      <c r="F5" s="280"/>
      <c r="G5" s="280"/>
      <c r="H5" s="280"/>
      <c r="I5" s="280"/>
      <c r="J5" s="280"/>
      <c r="K5" s="280"/>
      <c r="L5" s="280"/>
      <c r="M5" s="280"/>
    </row>
    <row r="6" spans="1:13" ht="85.5" customHeight="1" thickBot="1">
      <c r="A6" s="278"/>
      <c r="B6" s="909" t="s">
        <v>737</v>
      </c>
      <c r="C6" s="909"/>
      <c r="D6" s="280"/>
      <c r="E6" s="771" t="s">
        <v>888</v>
      </c>
      <c r="F6" s="855">
        <f>SR2A!F57</f>
        <v>0</v>
      </c>
      <c r="G6" s="280"/>
      <c r="H6" s="280"/>
      <c r="I6" s="280"/>
      <c r="J6" s="280"/>
      <c r="K6" s="280"/>
      <c r="L6" s="280"/>
      <c r="M6" s="280"/>
    </row>
    <row r="7" spans="1:13" ht="10.5" customHeight="1">
      <c r="A7" s="278"/>
      <c r="B7" s="279"/>
      <c r="C7" s="279"/>
      <c r="D7" s="280"/>
      <c r="E7" s="280"/>
      <c r="F7" s="280"/>
      <c r="G7" s="280"/>
      <c r="H7" s="280"/>
      <c r="I7" s="280"/>
      <c r="J7" s="280"/>
      <c r="K7" s="280"/>
      <c r="L7" s="280"/>
      <c r="M7" s="280"/>
    </row>
    <row r="8" spans="1:13" ht="97.5" customHeight="1">
      <c r="A8" s="281"/>
      <c r="B8" s="282" t="s">
        <v>550</v>
      </c>
      <c r="C8" s="282" t="s">
        <v>551</v>
      </c>
      <c r="D8" s="282" t="s">
        <v>552</v>
      </c>
      <c r="E8" s="283" t="s">
        <v>553</v>
      </c>
      <c r="F8" s="283" t="s">
        <v>889</v>
      </c>
      <c r="G8" s="283" t="s">
        <v>554</v>
      </c>
      <c r="H8" s="283" t="s">
        <v>656</v>
      </c>
      <c r="I8" s="283" t="s">
        <v>555</v>
      </c>
      <c r="J8" s="283" t="s">
        <v>556</v>
      </c>
      <c r="K8" s="283" t="s">
        <v>557</v>
      </c>
      <c r="L8" s="283" t="s">
        <v>890</v>
      </c>
      <c r="M8" s="284"/>
    </row>
    <row r="9" spans="1:13" ht="12.75">
      <c r="A9" s="285">
        <v>1</v>
      </c>
      <c r="B9" s="360"/>
      <c r="C9" s="360"/>
      <c r="D9" s="361"/>
      <c r="E9" s="361"/>
      <c r="F9" s="667"/>
      <c r="G9" s="360"/>
      <c r="H9" s="360"/>
      <c r="I9" s="361"/>
      <c r="J9" s="361"/>
      <c r="K9" s="360"/>
      <c r="L9" s="667"/>
      <c r="M9" s="284"/>
    </row>
    <row r="10" spans="1:13" ht="12.75">
      <c r="A10" s="285">
        <v>2</v>
      </c>
      <c r="B10" s="360"/>
      <c r="C10" s="360"/>
      <c r="D10" s="361"/>
      <c r="E10" s="361"/>
      <c r="F10" s="667"/>
      <c r="G10" s="360"/>
      <c r="H10" s="360"/>
      <c r="I10" s="361"/>
      <c r="J10" s="361"/>
      <c r="K10" s="360"/>
      <c r="L10" s="668"/>
      <c r="M10" s="284"/>
    </row>
    <row r="11" spans="1:13" ht="12.75">
      <c r="A11" s="285">
        <v>3</v>
      </c>
      <c r="B11" s="360"/>
      <c r="C11" s="360"/>
      <c r="D11" s="361"/>
      <c r="E11" s="361"/>
      <c r="F11" s="667"/>
      <c r="G11" s="360"/>
      <c r="H11" s="360"/>
      <c r="I11" s="361"/>
      <c r="J11" s="361"/>
      <c r="K11" s="360"/>
      <c r="L11" s="667"/>
      <c r="M11" s="284"/>
    </row>
    <row r="12" spans="1:13" ht="12.75">
      <c r="A12" s="285">
        <v>4</v>
      </c>
      <c r="B12" s="360"/>
      <c r="C12" s="360"/>
      <c r="D12" s="361"/>
      <c r="E12" s="361"/>
      <c r="F12" s="667"/>
      <c r="G12" s="360"/>
      <c r="H12" s="360"/>
      <c r="I12" s="361"/>
      <c r="J12" s="361"/>
      <c r="K12" s="360"/>
      <c r="L12" s="667"/>
      <c r="M12" s="284"/>
    </row>
    <row r="13" spans="1:13" ht="12.75">
      <c r="A13" s="285">
        <v>5</v>
      </c>
      <c r="B13" s="360"/>
      <c r="C13" s="360"/>
      <c r="D13" s="361"/>
      <c r="E13" s="361"/>
      <c r="F13" s="667"/>
      <c r="G13" s="360"/>
      <c r="H13" s="360"/>
      <c r="I13" s="361"/>
      <c r="J13" s="361"/>
      <c r="K13" s="360"/>
      <c r="L13" s="667"/>
      <c r="M13" s="284"/>
    </row>
    <row r="14" spans="1:13" ht="12.75">
      <c r="A14" s="285">
        <v>6</v>
      </c>
      <c r="B14" s="360"/>
      <c r="C14" s="360"/>
      <c r="D14" s="361"/>
      <c r="E14" s="361"/>
      <c r="F14" s="667"/>
      <c r="G14" s="360"/>
      <c r="H14" s="360"/>
      <c r="I14" s="361"/>
      <c r="J14" s="361"/>
      <c r="K14" s="360"/>
      <c r="L14" s="667"/>
      <c r="M14" s="284"/>
    </row>
    <row r="15" spans="1:13" ht="12.75">
      <c r="A15" s="285">
        <v>7</v>
      </c>
      <c r="B15" s="360"/>
      <c r="C15" s="360"/>
      <c r="D15" s="361"/>
      <c r="E15" s="361"/>
      <c r="F15" s="667"/>
      <c r="G15" s="360"/>
      <c r="H15" s="360"/>
      <c r="I15" s="361"/>
      <c r="J15" s="361"/>
      <c r="K15" s="360"/>
      <c r="L15" s="667"/>
      <c r="M15" s="284"/>
    </row>
    <row r="16" spans="1:13" ht="12.75">
      <c r="A16" s="285">
        <v>8</v>
      </c>
      <c r="B16" s="360"/>
      <c r="C16" s="360"/>
      <c r="D16" s="361"/>
      <c r="E16" s="361"/>
      <c r="F16" s="667"/>
      <c r="G16" s="360"/>
      <c r="H16" s="360"/>
      <c r="I16" s="361"/>
      <c r="J16" s="361"/>
      <c r="K16" s="360"/>
      <c r="L16" s="667"/>
      <c r="M16" s="284"/>
    </row>
    <row r="17" spans="1:13" ht="12.75">
      <c r="A17" s="285">
        <v>9</v>
      </c>
      <c r="B17" s="360"/>
      <c r="C17" s="360"/>
      <c r="D17" s="361"/>
      <c r="E17" s="361"/>
      <c r="F17" s="667"/>
      <c r="G17" s="360"/>
      <c r="H17" s="360"/>
      <c r="I17" s="361"/>
      <c r="J17" s="361"/>
      <c r="K17" s="360"/>
      <c r="L17" s="667"/>
      <c r="M17" s="284"/>
    </row>
    <row r="18" spans="1:13" ht="12.75">
      <c r="A18" s="285">
        <v>10</v>
      </c>
      <c r="B18" s="360"/>
      <c r="C18" s="360"/>
      <c r="D18" s="361"/>
      <c r="E18" s="361"/>
      <c r="F18" s="667"/>
      <c r="G18" s="360"/>
      <c r="H18" s="360"/>
      <c r="I18" s="361"/>
      <c r="J18" s="361"/>
      <c r="K18" s="360"/>
      <c r="L18" s="667"/>
      <c r="M18" s="284"/>
    </row>
    <row r="19" spans="1:13" ht="12.75">
      <c r="A19" s="286">
        <v>11</v>
      </c>
      <c r="B19" s="360"/>
      <c r="C19" s="360"/>
      <c r="D19" s="361"/>
      <c r="E19" s="361"/>
      <c r="F19" s="667"/>
      <c r="G19" s="360"/>
      <c r="H19" s="360"/>
      <c r="I19" s="361"/>
      <c r="J19" s="361"/>
      <c r="K19" s="360"/>
      <c r="L19" s="667"/>
      <c r="M19" s="280"/>
    </row>
    <row r="20" spans="1:13" ht="12.75">
      <c r="A20" s="287">
        <v>12</v>
      </c>
      <c r="B20" s="360"/>
      <c r="C20" s="360"/>
      <c r="D20" s="361"/>
      <c r="E20" s="361"/>
      <c r="F20" s="667"/>
      <c r="G20" s="360"/>
      <c r="H20" s="360"/>
      <c r="I20" s="361"/>
      <c r="J20" s="361"/>
      <c r="K20" s="360"/>
      <c r="L20" s="667"/>
      <c r="M20" s="280"/>
    </row>
    <row r="21" spans="1:13" ht="12.75">
      <c r="A21" s="287">
        <v>13</v>
      </c>
      <c r="B21" s="360"/>
      <c r="C21" s="360"/>
      <c r="D21" s="361"/>
      <c r="E21" s="361"/>
      <c r="F21" s="667"/>
      <c r="G21" s="360"/>
      <c r="H21" s="360"/>
      <c r="I21" s="361"/>
      <c r="J21" s="361"/>
      <c r="K21" s="360"/>
      <c r="L21" s="667"/>
      <c r="M21" s="280"/>
    </row>
    <row r="22" spans="1:13" ht="12.75">
      <c r="A22" s="287">
        <v>14</v>
      </c>
      <c r="B22" s="360"/>
      <c r="C22" s="360"/>
      <c r="D22" s="361"/>
      <c r="E22" s="361"/>
      <c r="F22" s="667"/>
      <c r="G22" s="360"/>
      <c r="H22" s="360"/>
      <c r="I22" s="361"/>
      <c r="J22" s="361"/>
      <c r="K22" s="360"/>
      <c r="L22" s="667"/>
      <c r="M22" s="280"/>
    </row>
    <row r="23" spans="1:13" ht="12.75">
      <c r="A23" s="287">
        <v>15</v>
      </c>
      <c r="B23" s="360"/>
      <c r="C23" s="360"/>
      <c r="D23" s="361"/>
      <c r="E23" s="361"/>
      <c r="F23" s="667"/>
      <c r="G23" s="360"/>
      <c r="H23" s="360"/>
      <c r="I23" s="361"/>
      <c r="J23" s="361"/>
      <c r="K23" s="360"/>
      <c r="L23" s="667"/>
      <c r="M23" s="280"/>
    </row>
    <row r="24" spans="1:13" ht="12.75">
      <c r="A24" s="287">
        <v>16</v>
      </c>
      <c r="B24" s="360"/>
      <c r="C24" s="360"/>
      <c r="D24" s="361"/>
      <c r="E24" s="361"/>
      <c r="F24" s="667"/>
      <c r="G24" s="360"/>
      <c r="H24" s="360"/>
      <c r="I24" s="361"/>
      <c r="J24" s="361"/>
      <c r="K24" s="360"/>
      <c r="L24" s="667"/>
      <c r="M24" s="280"/>
    </row>
    <row r="25" spans="1:13" ht="12.75">
      <c r="A25" s="287">
        <v>17</v>
      </c>
      <c r="B25" s="360"/>
      <c r="C25" s="360"/>
      <c r="D25" s="361"/>
      <c r="E25" s="361"/>
      <c r="F25" s="667"/>
      <c r="G25" s="360"/>
      <c r="H25" s="360"/>
      <c r="I25" s="361"/>
      <c r="J25" s="361"/>
      <c r="K25" s="360"/>
      <c r="L25" s="667"/>
      <c r="M25" s="280"/>
    </row>
    <row r="26" spans="1:13" ht="12.75">
      <c r="A26" s="287">
        <v>18</v>
      </c>
      <c r="B26" s="360"/>
      <c r="C26" s="360"/>
      <c r="D26" s="361"/>
      <c r="E26" s="361"/>
      <c r="F26" s="667"/>
      <c r="G26" s="360"/>
      <c r="H26" s="360"/>
      <c r="I26" s="361"/>
      <c r="J26" s="361"/>
      <c r="K26" s="360"/>
      <c r="L26" s="667"/>
      <c r="M26" s="280"/>
    </row>
    <row r="27" spans="1:13" ht="12.75">
      <c r="A27" s="287">
        <v>19</v>
      </c>
      <c r="B27" s="360"/>
      <c r="C27" s="360"/>
      <c r="D27" s="361"/>
      <c r="E27" s="361"/>
      <c r="F27" s="667"/>
      <c r="G27" s="360"/>
      <c r="H27" s="360"/>
      <c r="I27" s="361"/>
      <c r="J27" s="361"/>
      <c r="K27" s="360"/>
      <c r="L27" s="667"/>
      <c r="M27" s="280"/>
    </row>
    <row r="28" spans="1:13" ht="12.75">
      <c r="A28" s="287">
        <v>20</v>
      </c>
      <c r="B28" s="360"/>
      <c r="C28" s="360"/>
      <c r="D28" s="361"/>
      <c r="E28" s="361"/>
      <c r="F28" s="667"/>
      <c r="G28" s="360"/>
      <c r="H28" s="360"/>
      <c r="I28" s="361"/>
      <c r="J28" s="361"/>
      <c r="K28" s="360"/>
      <c r="L28" s="667"/>
      <c r="M28" s="280"/>
    </row>
    <row r="29" spans="1:13" ht="12.75">
      <c r="A29" s="287">
        <v>21</v>
      </c>
      <c r="B29" s="360"/>
      <c r="C29" s="360"/>
      <c r="D29" s="361"/>
      <c r="E29" s="361"/>
      <c r="F29" s="667"/>
      <c r="G29" s="360"/>
      <c r="H29" s="360"/>
      <c r="I29" s="361"/>
      <c r="J29" s="361"/>
      <c r="K29" s="360"/>
      <c r="L29" s="667"/>
      <c r="M29" s="280"/>
    </row>
    <row r="30" spans="1:13" ht="12.75">
      <c r="A30" s="287">
        <v>22</v>
      </c>
      <c r="B30" s="360"/>
      <c r="C30" s="360"/>
      <c r="D30" s="361"/>
      <c r="E30" s="361"/>
      <c r="F30" s="667"/>
      <c r="G30" s="360"/>
      <c r="H30" s="360"/>
      <c r="I30" s="361"/>
      <c r="J30" s="361"/>
      <c r="K30" s="360"/>
      <c r="L30" s="667"/>
      <c r="M30" s="280"/>
    </row>
    <row r="31" spans="1:13" ht="12.75">
      <c r="A31" s="287">
        <v>23</v>
      </c>
      <c r="B31" s="360"/>
      <c r="C31" s="360"/>
      <c r="D31" s="361"/>
      <c r="E31" s="361"/>
      <c r="F31" s="667"/>
      <c r="G31" s="360"/>
      <c r="H31" s="360"/>
      <c r="I31" s="361"/>
      <c r="J31" s="361"/>
      <c r="K31" s="360"/>
      <c r="L31" s="667"/>
      <c r="M31" s="280"/>
    </row>
    <row r="32" spans="1:13" ht="12.75">
      <c r="A32" s="287">
        <v>24</v>
      </c>
      <c r="B32" s="360"/>
      <c r="C32" s="360"/>
      <c r="D32" s="361"/>
      <c r="E32" s="361"/>
      <c r="F32" s="667"/>
      <c r="G32" s="360"/>
      <c r="H32" s="360"/>
      <c r="I32" s="361"/>
      <c r="J32" s="361"/>
      <c r="K32" s="360"/>
      <c r="L32" s="667"/>
      <c r="M32" s="280"/>
    </row>
    <row r="33" spans="1:13" ht="12.75">
      <c r="A33" s="287">
        <v>25</v>
      </c>
      <c r="B33" s="360"/>
      <c r="C33" s="360"/>
      <c r="D33" s="361"/>
      <c r="E33" s="361"/>
      <c r="F33" s="667"/>
      <c r="G33" s="360"/>
      <c r="H33" s="360"/>
      <c r="I33" s="361"/>
      <c r="J33" s="361"/>
      <c r="K33" s="360"/>
      <c r="L33" s="667"/>
      <c r="M33" s="280"/>
    </row>
    <row r="34" spans="1:13" ht="12.75">
      <c r="A34" s="287">
        <v>26</v>
      </c>
      <c r="B34" s="360"/>
      <c r="C34" s="360"/>
      <c r="D34" s="361"/>
      <c r="E34" s="361"/>
      <c r="F34" s="667"/>
      <c r="G34" s="360"/>
      <c r="H34" s="360"/>
      <c r="I34" s="361"/>
      <c r="J34" s="361"/>
      <c r="K34" s="360"/>
      <c r="L34" s="667"/>
      <c r="M34" s="280"/>
    </row>
    <row r="35" spans="1:13" ht="12.75">
      <c r="A35" s="287">
        <v>27</v>
      </c>
      <c r="B35" s="360"/>
      <c r="C35" s="360"/>
      <c r="D35" s="361"/>
      <c r="E35" s="361"/>
      <c r="F35" s="667"/>
      <c r="G35" s="360"/>
      <c r="H35" s="360"/>
      <c r="I35" s="361"/>
      <c r="J35" s="361"/>
      <c r="K35" s="360"/>
      <c r="L35" s="667"/>
      <c r="M35" s="280"/>
    </row>
    <row r="36" spans="1:13" ht="12.75">
      <c r="A36" s="287">
        <v>28</v>
      </c>
      <c r="B36" s="360"/>
      <c r="C36" s="360"/>
      <c r="D36" s="361"/>
      <c r="E36" s="361"/>
      <c r="F36" s="667"/>
      <c r="G36" s="360"/>
      <c r="H36" s="360"/>
      <c r="I36" s="361"/>
      <c r="J36" s="361"/>
      <c r="K36" s="360"/>
      <c r="L36" s="667"/>
      <c r="M36" s="280"/>
    </row>
    <row r="37" spans="1:13" ht="12.75">
      <c r="A37" s="287">
        <v>29</v>
      </c>
      <c r="B37" s="360"/>
      <c r="C37" s="360"/>
      <c r="D37" s="361"/>
      <c r="E37" s="361"/>
      <c r="F37" s="667"/>
      <c r="G37" s="360"/>
      <c r="H37" s="360"/>
      <c r="I37" s="361"/>
      <c r="J37" s="361"/>
      <c r="K37" s="360"/>
      <c r="L37" s="667"/>
      <c r="M37" s="280"/>
    </row>
    <row r="38" spans="1:13" ht="12.75">
      <c r="A38" s="287">
        <v>30</v>
      </c>
      <c r="B38" s="360"/>
      <c r="C38" s="360"/>
      <c r="D38" s="361"/>
      <c r="E38" s="361"/>
      <c r="F38" s="667"/>
      <c r="G38" s="360"/>
      <c r="H38" s="360"/>
      <c r="I38" s="361"/>
      <c r="J38" s="361"/>
      <c r="K38" s="360"/>
      <c r="L38" s="667"/>
      <c r="M38" s="280"/>
    </row>
    <row r="39" spans="1:13" ht="12.75">
      <c r="A39" s="288"/>
      <c r="B39" s="289" t="s">
        <v>558</v>
      </c>
      <c r="C39" s="273"/>
      <c r="D39" s="358">
        <f>SUM(D9:D38)</f>
        <v>0</v>
      </c>
      <c r="E39" s="358">
        <f>SUM(E9:E38)</f>
        <v>0</v>
      </c>
      <c r="F39" s="290"/>
      <c r="G39" s="290"/>
      <c r="H39" s="292"/>
      <c r="I39" s="358">
        <f>SUM(I9:I38)</f>
        <v>0</v>
      </c>
      <c r="J39" s="290"/>
      <c r="K39" s="290"/>
      <c r="L39" s="290"/>
      <c r="M39" s="280"/>
    </row>
    <row r="40" spans="1:13" ht="17.25" customHeight="1">
      <c r="A40" s="274"/>
      <c r="B40" s="274"/>
      <c r="C40" s="280"/>
      <c r="D40" s="280"/>
      <c r="E40" s="280"/>
      <c r="F40" s="280"/>
      <c r="G40" s="280"/>
      <c r="H40" s="280"/>
      <c r="I40" s="280"/>
      <c r="J40" s="280"/>
      <c r="K40" s="280"/>
      <c r="L40" s="280"/>
      <c r="M40" s="280"/>
    </row>
    <row r="41" spans="1:13" ht="41.25" customHeight="1">
      <c r="A41" s="274"/>
      <c r="B41" s="909" t="s">
        <v>559</v>
      </c>
      <c r="C41" s="909"/>
      <c r="D41" s="280"/>
      <c r="E41" s="280"/>
      <c r="F41" s="280"/>
      <c r="G41" s="280"/>
      <c r="H41" s="280"/>
      <c r="I41" s="280"/>
      <c r="J41" s="280"/>
      <c r="K41" s="280"/>
      <c r="L41" s="280"/>
      <c r="M41" s="280"/>
    </row>
    <row r="42" spans="1:13" ht="10.5" customHeight="1">
      <c r="A42" s="274"/>
      <c r="B42" s="687"/>
      <c r="C42" s="687"/>
      <c r="D42" s="280"/>
      <c r="E42" s="280"/>
      <c r="F42" s="280"/>
      <c r="G42" s="280"/>
      <c r="H42" s="280"/>
      <c r="I42" s="280"/>
      <c r="J42" s="280"/>
      <c r="K42" s="280"/>
      <c r="L42" s="280"/>
      <c r="M42" s="280"/>
    </row>
    <row r="43" spans="1:13" ht="83.25" customHeight="1">
      <c r="A43" s="274"/>
      <c r="B43" s="909" t="s">
        <v>737</v>
      </c>
      <c r="C43" s="909"/>
      <c r="D43" s="280"/>
      <c r="E43" s="280"/>
      <c r="F43" s="280"/>
      <c r="G43" s="280"/>
      <c r="H43" s="280"/>
      <c r="I43" s="280"/>
      <c r="J43" s="280"/>
      <c r="K43" s="280"/>
      <c r="L43" s="280"/>
      <c r="M43" s="280"/>
    </row>
    <row r="44" spans="1:13" ht="11.25" customHeight="1">
      <c r="A44" s="274"/>
      <c r="B44" s="279"/>
      <c r="C44" s="279"/>
      <c r="D44" s="280"/>
      <c r="E44" s="280"/>
      <c r="F44" s="280"/>
      <c r="G44" s="280"/>
      <c r="H44" s="280"/>
      <c r="I44" s="280"/>
      <c r="J44" s="280"/>
      <c r="K44" s="280"/>
      <c r="L44" s="280"/>
      <c r="M44" s="280"/>
    </row>
    <row r="45" spans="1:13" ht="54" customHeight="1">
      <c r="A45" s="288"/>
      <c r="B45" s="282" t="s">
        <v>560</v>
      </c>
      <c r="C45" s="282" t="s">
        <v>657</v>
      </c>
      <c r="D45" s="282" t="s">
        <v>891</v>
      </c>
      <c r="E45" s="282" t="s">
        <v>561</v>
      </c>
      <c r="F45" s="282" t="s">
        <v>562</v>
      </c>
      <c r="G45" s="284"/>
      <c r="H45" s="284"/>
      <c r="I45" s="284"/>
      <c r="J45" s="284"/>
      <c r="K45" s="284"/>
      <c r="L45" s="284"/>
      <c r="M45" s="284"/>
    </row>
    <row r="46" spans="1:13" ht="12.75">
      <c r="A46" s="286">
        <v>1</v>
      </c>
      <c r="B46" s="593"/>
      <c r="C46" s="594"/>
      <c r="D46" s="669"/>
      <c r="E46" s="362"/>
      <c r="F46" s="362"/>
      <c r="G46" s="280"/>
      <c r="H46" s="280"/>
      <c r="I46" s="280"/>
      <c r="J46" s="280"/>
      <c r="K46" s="280"/>
      <c r="L46" s="280"/>
      <c r="M46" s="280"/>
    </row>
    <row r="47" spans="1:13" ht="12.75">
      <c r="A47" s="287">
        <v>2</v>
      </c>
      <c r="B47" s="593"/>
      <c r="C47" s="594"/>
      <c r="D47" s="669"/>
      <c r="E47" s="362"/>
      <c r="F47" s="362"/>
      <c r="G47" s="280"/>
      <c r="H47" s="280"/>
      <c r="I47" s="280"/>
      <c r="J47" s="280"/>
      <c r="K47" s="280"/>
      <c r="L47" s="280"/>
      <c r="M47" s="280"/>
    </row>
    <row r="48" spans="1:13" ht="12.75">
      <c r="A48" s="287">
        <v>3</v>
      </c>
      <c r="B48" s="593"/>
      <c r="C48" s="594"/>
      <c r="D48" s="669"/>
      <c r="E48" s="362"/>
      <c r="F48" s="362"/>
      <c r="G48" s="280"/>
      <c r="H48" s="280"/>
      <c r="I48" s="280"/>
      <c r="J48" s="280"/>
      <c r="K48" s="280"/>
      <c r="L48" s="280"/>
      <c r="M48" s="280"/>
    </row>
    <row r="49" spans="1:13" ht="12.75">
      <c r="A49" s="287">
        <v>4</v>
      </c>
      <c r="B49" s="593"/>
      <c r="C49" s="594"/>
      <c r="D49" s="669"/>
      <c r="E49" s="362"/>
      <c r="F49" s="362"/>
      <c r="G49" s="280"/>
      <c r="H49" s="280"/>
      <c r="I49" s="280"/>
      <c r="J49" s="280"/>
      <c r="K49" s="280"/>
      <c r="L49" s="280"/>
      <c r="M49" s="280"/>
    </row>
    <row r="50" spans="1:13" ht="12.75">
      <c r="A50" s="287">
        <v>5</v>
      </c>
      <c r="B50" s="593"/>
      <c r="C50" s="594"/>
      <c r="D50" s="669"/>
      <c r="E50" s="362"/>
      <c r="F50" s="362"/>
      <c r="G50" s="280"/>
      <c r="H50" s="280"/>
      <c r="I50" s="280"/>
      <c r="J50" s="280"/>
      <c r="K50" s="280"/>
      <c r="L50" s="280"/>
      <c r="M50" s="280"/>
    </row>
    <row r="51" spans="1:13" ht="12.75">
      <c r="A51" s="287">
        <v>6</v>
      </c>
      <c r="B51" s="593"/>
      <c r="C51" s="594"/>
      <c r="D51" s="669"/>
      <c r="E51" s="362"/>
      <c r="F51" s="362"/>
      <c r="G51" s="280"/>
      <c r="H51" s="280"/>
      <c r="I51" s="280"/>
      <c r="J51" s="280"/>
      <c r="K51" s="280"/>
      <c r="L51" s="280"/>
      <c r="M51" s="280"/>
    </row>
    <row r="52" spans="1:13" ht="12.75">
      <c r="A52" s="287">
        <v>7</v>
      </c>
      <c r="B52" s="593"/>
      <c r="C52" s="594"/>
      <c r="D52" s="669"/>
      <c r="E52" s="362"/>
      <c r="F52" s="362"/>
      <c r="G52" s="280"/>
      <c r="H52" s="280"/>
      <c r="I52" s="280"/>
      <c r="J52" s="280"/>
      <c r="K52" s="280"/>
      <c r="L52" s="280"/>
      <c r="M52" s="280"/>
    </row>
    <row r="53" spans="1:13" ht="12.75">
      <c r="A53" s="287">
        <v>8</v>
      </c>
      <c r="B53" s="593"/>
      <c r="C53" s="594"/>
      <c r="D53" s="669"/>
      <c r="E53" s="362"/>
      <c r="F53" s="362"/>
      <c r="G53" s="280"/>
      <c r="H53" s="280"/>
      <c r="I53" s="280"/>
      <c r="J53" s="280"/>
      <c r="K53" s="280"/>
      <c r="L53" s="280"/>
      <c r="M53" s="280"/>
    </row>
    <row r="54" spans="1:13" ht="12.75">
      <c r="A54" s="287">
        <v>9</v>
      </c>
      <c r="B54" s="593"/>
      <c r="C54" s="594"/>
      <c r="D54" s="669"/>
      <c r="E54" s="362"/>
      <c r="F54" s="362"/>
      <c r="G54" s="280"/>
      <c r="H54" s="280"/>
      <c r="I54" s="280"/>
      <c r="J54" s="280"/>
      <c r="K54" s="280"/>
      <c r="L54" s="280"/>
      <c r="M54" s="280"/>
    </row>
    <row r="55" spans="1:13" ht="12.75">
      <c r="A55" s="287">
        <v>10</v>
      </c>
      <c r="B55" s="593"/>
      <c r="C55" s="594"/>
      <c r="D55" s="669"/>
      <c r="E55" s="362"/>
      <c r="F55" s="362"/>
      <c r="G55" s="280"/>
      <c r="H55" s="280"/>
      <c r="I55" s="280"/>
      <c r="J55" s="280"/>
      <c r="K55" s="280"/>
      <c r="L55" s="280"/>
      <c r="M55" s="280"/>
    </row>
    <row r="56" spans="1:13" ht="12.75">
      <c r="A56" s="287">
        <v>11</v>
      </c>
      <c r="B56" s="593"/>
      <c r="C56" s="594"/>
      <c r="D56" s="669"/>
      <c r="E56" s="362"/>
      <c r="F56" s="362"/>
      <c r="G56" s="280"/>
      <c r="H56" s="280"/>
      <c r="I56" s="280"/>
      <c r="J56" s="280"/>
      <c r="K56" s="280"/>
      <c r="L56" s="280"/>
      <c r="M56" s="280"/>
    </row>
    <row r="57" spans="1:13" ht="12.75">
      <c r="A57" s="287">
        <v>12</v>
      </c>
      <c r="B57" s="593"/>
      <c r="C57" s="594"/>
      <c r="D57" s="669"/>
      <c r="E57" s="362"/>
      <c r="F57" s="362"/>
      <c r="G57" s="280"/>
      <c r="H57" s="280"/>
      <c r="I57" s="280"/>
      <c r="J57" s="280"/>
      <c r="K57" s="280"/>
      <c r="L57" s="280"/>
      <c r="M57" s="280"/>
    </row>
    <row r="58" spans="1:13" ht="12.75">
      <c r="A58" s="287">
        <v>13</v>
      </c>
      <c r="B58" s="593"/>
      <c r="C58" s="594"/>
      <c r="D58" s="669"/>
      <c r="E58" s="362"/>
      <c r="F58" s="362"/>
      <c r="G58" s="280"/>
      <c r="H58" s="280"/>
      <c r="I58" s="280"/>
      <c r="J58" s="280"/>
      <c r="K58" s="280"/>
      <c r="L58" s="280"/>
      <c r="M58" s="280"/>
    </row>
    <row r="59" spans="1:13" ht="12.75">
      <c r="A59" s="287">
        <v>14</v>
      </c>
      <c r="B59" s="593"/>
      <c r="C59" s="594"/>
      <c r="D59" s="669"/>
      <c r="E59" s="362"/>
      <c r="F59" s="362"/>
      <c r="G59" s="280"/>
      <c r="H59" s="280"/>
      <c r="I59" s="280"/>
      <c r="J59" s="280"/>
      <c r="K59" s="280"/>
      <c r="L59" s="280"/>
      <c r="M59" s="280"/>
    </row>
    <row r="60" spans="1:13" ht="12.75">
      <c r="A60" s="287">
        <v>15</v>
      </c>
      <c r="B60" s="593"/>
      <c r="C60" s="594"/>
      <c r="D60" s="669"/>
      <c r="E60" s="362"/>
      <c r="F60" s="362"/>
      <c r="G60" s="280"/>
      <c r="H60" s="280"/>
      <c r="I60" s="280"/>
      <c r="J60" s="280"/>
      <c r="K60" s="280"/>
      <c r="L60" s="280"/>
      <c r="M60" s="280"/>
    </row>
    <row r="61" spans="1:13" ht="12.75">
      <c r="A61" s="287">
        <v>16</v>
      </c>
      <c r="B61" s="593"/>
      <c r="C61" s="594"/>
      <c r="D61" s="669"/>
      <c r="E61" s="362"/>
      <c r="F61" s="362"/>
      <c r="G61" s="280"/>
      <c r="H61" s="280"/>
      <c r="I61" s="280"/>
      <c r="J61" s="280"/>
      <c r="K61" s="280"/>
      <c r="L61" s="280"/>
      <c r="M61" s="280"/>
    </row>
    <row r="62" spans="1:13" ht="12.75">
      <c r="A62" s="287">
        <v>17</v>
      </c>
      <c r="B62" s="593"/>
      <c r="C62" s="594"/>
      <c r="D62" s="669"/>
      <c r="E62" s="362"/>
      <c r="F62" s="362"/>
      <c r="G62" s="280"/>
      <c r="H62" s="280"/>
      <c r="I62" s="280"/>
      <c r="J62" s="280"/>
      <c r="K62" s="280"/>
      <c r="L62" s="280"/>
      <c r="M62" s="280"/>
    </row>
    <row r="63" spans="1:13" ht="12.75">
      <c r="A63" s="287">
        <v>18</v>
      </c>
      <c r="B63" s="593"/>
      <c r="C63" s="594"/>
      <c r="D63" s="669"/>
      <c r="E63" s="362"/>
      <c r="F63" s="362"/>
      <c r="G63" s="280"/>
      <c r="H63" s="280"/>
      <c r="I63" s="280"/>
      <c r="J63" s="280"/>
      <c r="K63" s="280"/>
      <c r="L63" s="280"/>
      <c r="M63" s="280"/>
    </row>
    <row r="64" spans="1:13" ht="12.75">
      <c r="A64" s="287">
        <v>19</v>
      </c>
      <c r="B64" s="593"/>
      <c r="C64" s="594"/>
      <c r="D64" s="669"/>
      <c r="E64" s="362"/>
      <c r="F64" s="362"/>
      <c r="G64" s="280"/>
      <c r="H64" s="280"/>
      <c r="I64" s="280"/>
      <c r="J64" s="280"/>
      <c r="K64" s="280"/>
      <c r="L64" s="280"/>
      <c r="M64" s="280"/>
    </row>
    <row r="65" spans="1:13" ht="12.75">
      <c r="A65" s="287">
        <v>20</v>
      </c>
      <c r="B65" s="593"/>
      <c r="C65" s="594"/>
      <c r="D65" s="669"/>
      <c r="E65" s="362"/>
      <c r="F65" s="362"/>
      <c r="G65" s="280"/>
      <c r="H65" s="280"/>
      <c r="I65" s="280"/>
      <c r="J65" s="280"/>
      <c r="K65" s="280"/>
      <c r="L65" s="280"/>
      <c r="M65" s="280"/>
    </row>
    <row r="66" spans="1:13" ht="12.75">
      <c r="A66" s="287">
        <v>21</v>
      </c>
      <c r="B66" s="593"/>
      <c r="C66" s="594"/>
      <c r="D66" s="669"/>
      <c r="E66" s="362"/>
      <c r="F66" s="362"/>
      <c r="G66" s="280"/>
      <c r="H66" s="280"/>
      <c r="I66" s="280"/>
      <c r="J66" s="280"/>
      <c r="K66" s="280"/>
      <c r="L66" s="280"/>
      <c r="M66" s="280"/>
    </row>
    <row r="67" spans="1:13" ht="12.75">
      <c r="A67" s="287">
        <v>22</v>
      </c>
      <c r="B67" s="593"/>
      <c r="C67" s="594"/>
      <c r="D67" s="669"/>
      <c r="E67" s="362"/>
      <c r="F67" s="362"/>
      <c r="G67" s="280"/>
      <c r="H67" s="280"/>
      <c r="I67" s="280"/>
      <c r="J67" s="280"/>
      <c r="K67" s="280"/>
      <c r="L67" s="280"/>
      <c r="M67" s="280"/>
    </row>
    <row r="68" spans="1:13" ht="12.75">
      <c r="A68" s="287">
        <v>23</v>
      </c>
      <c r="B68" s="593"/>
      <c r="C68" s="594"/>
      <c r="D68" s="669"/>
      <c r="E68" s="362"/>
      <c r="F68" s="362"/>
      <c r="G68" s="280"/>
      <c r="H68" s="280"/>
      <c r="I68" s="280"/>
      <c r="J68" s="280"/>
      <c r="K68" s="280"/>
      <c r="L68" s="280"/>
      <c r="M68" s="280"/>
    </row>
    <row r="69" spans="1:13" ht="12.75">
      <c r="A69" s="287">
        <v>24</v>
      </c>
      <c r="B69" s="593"/>
      <c r="C69" s="594"/>
      <c r="D69" s="669"/>
      <c r="E69" s="362"/>
      <c r="F69" s="362"/>
      <c r="G69" s="280"/>
      <c r="H69" s="280"/>
      <c r="I69" s="280"/>
      <c r="J69" s="280"/>
      <c r="K69" s="280"/>
      <c r="L69" s="280"/>
      <c r="M69" s="280"/>
    </row>
    <row r="70" spans="1:13" ht="12.75">
      <c r="A70" s="287">
        <v>25</v>
      </c>
      <c r="B70" s="593"/>
      <c r="C70" s="594"/>
      <c r="D70" s="669"/>
      <c r="E70" s="362"/>
      <c r="F70" s="362"/>
      <c r="G70" s="280"/>
      <c r="H70" s="280"/>
      <c r="I70" s="280"/>
      <c r="J70" s="280"/>
      <c r="K70" s="280"/>
      <c r="L70" s="280"/>
      <c r="M70" s="280"/>
    </row>
    <row r="71" spans="1:13" ht="12.75">
      <c r="A71" s="287">
        <v>26</v>
      </c>
      <c r="B71" s="593"/>
      <c r="C71" s="594"/>
      <c r="D71" s="669"/>
      <c r="E71" s="362"/>
      <c r="F71" s="362"/>
      <c r="G71" s="280"/>
      <c r="H71" s="280"/>
      <c r="I71" s="280"/>
      <c r="J71" s="280"/>
      <c r="K71" s="280"/>
      <c r="L71" s="280"/>
      <c r="M71" s="280"/>
    </row>
    <row r="72" spans="1:13" ht="12.75">
      <c r="A72" s="287">
        <v>27</v>
      </c>
      <c r="B72" s="593"/>
      <c r="C72" s="594"/>
      <c r="D72" s="669"/>
      <c r="E72" s="362"/>
      <c r="F72" s="362"/>
      <c r="G72" s="280"/>
      <c r="H72" s="280"/>
      <c r="I72" s="280"/>
      <c r="J72" s="280"/>
      <c r="K72" s="280"/>
      <c r="L72" s="280"/>
      <c r="M72" s="280"/>
    </row>
    <row r="73" spans="1:13" ht="12.75">
      <c r="A73" s="287">
        <v>28</v>
      </c>
      <c r="B73" s="593"/>
      <c r="C73" s="594"/>
      <c r="D73" s="669"/>
      <c r="E73" s="362"/>
      <c r="F73" s="362"/>
      <c r="G73" s="280"/>
      <c r="H73" s="280"/>
      <c r="I73" s="280"/>
      <c r="J73" s="280"/>
      <c r="K73" s="280"/>
      <c r="L73" s="280"/>
      <c r="M73" s="280"/>
    </row>
    <row r="74" spans="1:13" ht="12.75">
      <c r="A74" s="287">
        <v>29</v>
      </c>
      <c r="B74" s="593"/>
      <c r="C74" s="594"/>
      <c r="D74" s="669"/>
      <c r="E74" s="362"/>
      <c r="F74" s="362"/>
      <c r="G74" s="280"/>
      <c r="H74" s="280"/>
      <c r="I74" s="280"/>
      <c r="J74" s="280"/>
      <c r="K74" s="280"/>
      <c r="L74" s="280"/>
      <c r="M74" s="280"/>
    </row>
    <row r="75" spans="1:13" ht="12.75">
      <c r="A75" s="287">
        <v>30</v>
      </c>
      <c r="B75" s="593"/>
      <c r="C75" s="594"/>
      <c r="D75" s="669"/>
      <c r="E75" s="362"/>
      <c r="F75" s="362"/>
      <c r="G75" s="280"/>
      <c r="H75" s="280"/>
      <c r="I75" s="280"/>
      <c r="J75" s="280"/>
      <c r="K75" s="280"/>
      <c r="L75" s="280"/>
      <c r="M75" s="280"/>
    </row>
    <row r="76" spans="1:13" ht="12.75">
      <c r="A76" s="274"/>
      <c r="B76" s="274"/>
      <c r="C76" s="291"/>
      <c r="D76" s="293" t="s">
        <v>48</v>
      </c>
      <c r="E76" s="358">
        <f>SUM(E46:E75)</f>
        <v>0</v>
      </c>
      <c r="F76" s="358">
        <f>SUM(F46:F75)</f>
        <v>0</v>
      </c>
      <c r="G76" s="280"/>
      <c r="H76" s="280"/>
      <c r="I76" s="280"/>
      <c r="J76" s="280"/>
      <c r="K76" s="280"/>
      <c r="L76" s="280"/>
      <c r="M76" s="280"/>
    </row>
    <row r="77" spans="1:13" ht="17.25" customHeight="1">
      <c r="A77" s="274"/>
      <c r="B77" s="274"/>
      <c r="C77" s="280"/>
      <c r="D77" s="280"/>
      <c r="E77" s="280"/>
      <c r="F77" s="280"/>
      <c r="G77" s="280"/>
      <c r="H77" s="280"/>
      <c r="I77" s="280"/>
      <c r="J77" s="280"/>
      <c r="K77" s="280"/>
      <c r="L77" s="280"/>
      <c r="M77" s="280"/>
    </row>
  </sheetData>
  <sheetProtection password="DCA9" sheet="1"/>
  <mergeCells count="5">
    <mergeCell ref="B43:C43"/>
    <mergeCell ref="B2:C2"/>
    <mergeCell ref="B4:C4"/>
    <mergeCell ref="B6:C6"/>
    <mergeCell ref="B41:C41"/>
  </mergeCells>
  <printOptions/>
  <pageMargins left="0.75" right="0.75" top="1" bottom="1" header="0.5" footer="0.5"/>
  <pageSetup fitToHeight="2"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J83"/>
  <sheetViews>
    <sheetView zoomScalePageLayoutView="0" workbookViewId="0" topLeftCell="A43">
      <selection activeCell="G32" sqref="G32:G35"/>
    </sheetView>
  </sheetViews>
  <sheetFormatPr defaultColWidth="0" defaultRowHeight="12.75" zeroHeight="1"/>
  <cols>
    <col min="1" max="1" width="2.7109375" style="512" customWidth="1"/>
    <col min="2" max="2" width="2.57421875" style="512" customWidth="1"/>
    <col min="3" max="3" width="9.140625" style="512" customWidth="1"/>
    <col min="4" max="4" width="66.140625" style="512" bestFit="1" customWidth="1"/>
    <col min="5" max="5" width="3.57421875" style="512" customWidth="1"/>
    <col min="6" max="6" width="14.00390625" style="512" customWidth="1"/>
    <col min="7" max="7" width="20.7109375" style="512" customWidth="1"/>
    <col min="8" max="8" width="17.7109375" style="512" customWidth="1"/>
    <col min="9" max="9" width="8.7109375" style="512" customWidth="1"/>
    <col min="10" max="16384" width="0" style="512" hidden="1" customWidth="1"/>
  </cols>
  <sheetData>
    <row r="1" spans="1:9" ht="12.75">
      <c r="A1" s="507"/>
      <c r="B1" s="508"/>
      <c r="C1" s="508"/>
      <c r="D1" s="509"/>
      <c r="E1" s="508"/>
      <c r="F1" s="510"/>
      <c r="G1" s="511"/>
      <c r="H1" s="359"/>
      <c r="I1" s="371"/>
    </row>
    <row r="2" spans="1:9" ht="15.75">
      <c r="A2" s="513"/>
      <c r="B2" s="511"/>
      <c r="C2" s="912" t="s">
        <v>739</v>
      </c>
      <c r="D2" s="912"/>
      <c r="E2" s="911" t="s">
        <v>375</v>
      </c>
      <c r="F2" s="911"/>
      <c r="G2" s="511"/>
      <c r="H2" s="359"/>
      <c r="I2" s="371"/>
    </row>
    <row r="3" spans="1:9" ht="15.75">
      <c r="A3" s="513"/>
      <c r="B3" s="511"/>
      <c r="C3" s="511"/>
      <c r="D3" s="514"/>
      <c r="E3" s="334"/>
      <c r="F3" s="334"/>
      <c r="G3" s="511"/>
      <c r="H3" s="359"/>
      <c r="I3" s="371"/>
    </row>
    <row r="4" spans="1:9" ht="15.75">
      <c r="A4" s="513"/>
      <c r="B4" s="511"/>
      <c r="C4" s="913" t="s">
        <v>740</v>
      </c>
      <c r="D4" s="914"/>
      <c r="E4" s="334"/>
      <c r="F4" s="334"/>
      <c r="G4" s="511"/>
      <c r="H4" s="359"/>
      <c r="I4" s="371"/>
    </row>
    <row r="5" spans="1:9" ht="15.75">
      <c r="A5" s="515"/>
      <c r="B5" s="516"/>
      <c r="C5" s="85"/>
      <c r="D5" s="85"/>
      <c r="E5" s="85"/>
      <c r="F5" s="517" t="s">
        <v>125</v>
      </c>
      <c r="G5" s="296"/>
      <c r="H5" s="359"/>
      <c r="I5" s="371"/>
    </row>
    <row r="6" spans="1:9" ht="12.75">
      <c r="A6" s="513"/>
      <c r="B6" s="518"/>
      <c r="C6" s="519" t="s">
        <v>28</v>
      </c>
      <c r="D6" s="519" t="s">
        <v>376</v>
      </c>
      <c r="E6" s="520"/>
      <c r="F6" s="521"/>
      <c r="G6" s="297"/>
      <c r="H6" s="359"/>
      <c r="I6" s="371"/>
    </row>
    <row r="7" spans="1:9" ht="25.5">
      <c r="A7" s="462"/>
      <c r="B7" s="522"/>
      <c r="C7" s="524" t="s">
        <v>12</v>
      </c>
      <c r="D7" s="524" t="s">
        <v>377</v>
      </c>
      <c r="E7" s="180"/>
      <c r="F7" s="550"/>
      <c r="G7" s="776" t="s">
        <v>701</v>
      </c>
      <c r="H7" s="359"/>
      <c r="I7" s="371"/>
    </row>
    <row r="8" spans="1:9" ht="25.5">
      <c r="A8" s="462"/>
      <c r="B8" s="522"/>
      <c r="C8" s="524" t="s">
        <v>14</v>
      </c>
      <c r="D8" s="524" t="s">
        <v>378</v>
      </c>
      <c r="E8" s="180"/>
      <c r="F8" s="551"/>
      <c r="G8" s="776" t="s">
        <v>701</v>
      </c>
      <c r="H8" s="359"/>
      <c r="I8" s="371"/>
    </row>
    <row r="9" spans="1:9" ht="12.75">
      <c r="A9" s="462"/>
      <c r="B9" s="522"/>
      <c r="C9" s="524" t="s">
        <v>16</v>
      </c>
      <c r="D9" s="524" t="s">
        <v>379</v>
      </c>
      <c r="E9" s="180"/>
      <c r="F9" s="551"/>
      <c r="G9" s="298"/>
      <c r="H9" s="359"/>
      <c r="I9" s="371"/>
    </row>
    <row r="10" spans="1:9" ht="13.5" thickBot="1">
      <c r="A10" s="462"/>
      <c r="B10" s="525"/>
      <c r="C10" s="524" t="s">
        <v>18</v>
      </c>
      <c r="D10" s="524" t="s">
        <v>380</v>
      </c>
      <c r="E10" s="180"/>
      <c r="F10" s="552"/>
      <c r="G10" s="298"/>
      <c r="H10" s="359"/>
      <c r="I10" s="371"/>
    </row>
    <row r="11" spans="1:9" ht="13.5" thickBot="1">
      <c r="A11" s="513"/>
      <c r="B11" s="511"/>
      <c r="C11" s="481"/>
      <c r="D11" s="481" t="s">
        <v>381</v>
      </c>
      <c r="E11" s="511"/>
      <c r="F11" s="526">
        <f>F7+F8+F9+F10</f>
        <v>0</v>
      </c>
      <c r="G11" s="511"/>
      <c r="H11" s="359"/>
      <c r="I11" s="371"/>
    </row>
    <row r="12" spans="1:9" ht="12.75">
      <c r="A12" s="513"/>
      <c r="B12" s="511"/>
      <c r="C12" s="481"/>
      <c r="D12" s="481"/>
      <c r="E12" s="511"/>
      <c r="F12" s="527"/>
      <c r="G12" s="511"/>
      <c r="H12" s="359"/>
      <c r="I12" s="371"/>
    </row>
    <row r="13" spans="1:9" ht="12.75">
      <c r="A13" s="513"/>
      <c r="B13" s="518"/>
      <c r="C13" s="519" t="s">
        <v>30</v>
      </c>
      <c r="D13" s="519" t="s">
        <v>382</v>
      </c>
      <c r="E13" s="520"/>
      <c r="F13" s="521"/>
      <c r="G13" s="298"/>
      <c r="H13" s="359"/>
      <c r="I13" s="371"/>
    </row>
    <row r="14" spans="1:9" ht="12.75">
      <c r="A14" s="462"/>
      <c r="B14" s="522"/>
      <c r="C14" s="524" t="s">
        <v>128</v>
      </c>
      <c r="D14" s="524" t="s">
        <v>383</v>
      </c>
      <c r="E14" s="180"/>
      <c r="F14" s="528">
        <f>SR1C!G21</f>
        <v>0</v>
      </c>
      <c r="G14" s="449" t="s">
        <v>699</v>
      </c>
      <c r="H14" s="359"/>
      <c r="I14" s="371"/>
    </row>
    <row r="15" spans="1:9" ht="12.75">
      <c r="A15" s="462"/>
      <c r="B15" s="522"/>
      <c r="C15" s="524" t="s">
        <v>129</v>
      </c>
      <c r="D15" s="529" t="s">
        <v>384</v>
      </c>
      <c r="E15" s="180"/>
      <c r="F15" s="530">
        <f>SR1C!G54</f>
        <v>0</v>
      </c>
      <c r="G15" s="449" t="s">
        <v>699</v>
      </c>
      <c r="H15" s="359"/>
      <c r="I15" s="371"/>
    </row>
    <row r="16" spans="1:9" ht="12.75">
      <c r="A16" s="462"/>
      <c r="B16" s="522"/>
      <c r="C16" s="524" t="s">
        <v>130</v>
      </c>
      <c r="D16" s="529" t="s">
        <v>385</v>
      </c>
      <c r="E16" s="180"/>
      <c r="F16" s="530">
        <f>SR1C!G79</f>
        <v>0</v>
      </c>
      <c r="G16" s="449" t="s">
        <v>699</v>
      </c>
      <c r="H16" s="359"/>
      <c r="I16" s="371"/>
    </row>
    <row r="17" spans="1:9" ht="13.5" thickBot="1">
      <c r="A17" s="462"/>
      <c r="B17" s="525"/>
      <c r="C17" s="524" t="s">
        <v>131</v>
      </c>
      <c r="D17" s="529" t="s">
        <v>386</v>
      </c>
      <c r="E17" s="180"/>
      <c r="F17" s="551"/>
      <c r="G17" s="298"/>
      <c r="H17" s="359"/>
      <c r="I17" s="371"/>
    </row>
    <row r="18" spans="1:9" ht="13.5" thickBot="1">
      <c r="A18" s="513"/>
      <c r="B18" s="511"/>
      <c r="C18" s="481"/>
      <c r="D18" s="481" t="s">
        <v>387</v>
      </c>
      <c r="E18" s="511"/>
      <c r="F18" s="526">
        <f>F14+F15+F16+F17</f>
        <v>0</v>
      </c>
      <c r="G18" s="295"/>
      <c r="H18" s="359"/>
      <c r="I18" s="371"/>
    </row>
    <row r="19" spans="1:9" ht="12.75">
      <c r="A19" s="513"/>
      <c r="B19" s="511"/>
      <c r="C19" s="481"/>
      <c r="D19" s="481"/>
      <c r="E19" s="511"/>
      <c r="F19" s="527"/>
      <c r="G19" s="511"/>
      <c r="H19" s="359"/>
      <c r="I19" s="371"/>
    </row>
    <row r="20" spans="1:9" ht="12.75">
      <c r="A20" s="513"/>
      <c r="B20" s="518"/>
      <c r="C20" s="519" t="s">
        <v>32</v>
      </c>
      <c r="D20" s="519" t="s">
        <v>388</v>
      </c>
      <c r="E20" s="520"/>
      <c r="F20" s="521"/>
      <c r="G20" s="298"/>
      <c r="H20" s="359"/>
      <c r="I20" s="371"/>
    </row>
    <row r="21" spans="1:9" ht="12.75">
      <c r="A21" s="462"/>
      <c r="B21" s="522"/>
      <c r="C21" s="524" t="s">
        <v>66</v>
      </c>
      <c r="D21" s="524" t="s">
        <v>389</v>
      </c>
      <c r="E21" s="180"/>
      <c r="F21" s="530">
        <f>SR4!J22</f>
        <v>0</v>
      </c>
      <c r="G21" s="449" t="s">
        <v>700</v>
      </c>
      <c r="H21" s="359"/>
      <c r="I21" s="371"/>
    </row>
    <row r="22" spans="1:9" ht="13.5" thickBot="1">
      <c r="A22" s="462"/>
      <c r="B22" s="525"/>
      <c r="C22" s="524" t="s">
        <v>73</v>
      </c>
      <c r="D22" s="100" t="s">
        <v>390</v>
      </c>
      <c r="E22" s="180"/>
      <c r="F22" s="530">
        <f>SR4!G37</f>
        <v>0</v>
      </c>
      <c r="G22" s="449" t="s">
        <v>700</v>
      </c>
      <c r="H22" s="359"/>
      <c r="I22" s="371"/>
    </row>
    <row r="23" spans="1:9" ht="13.5" thickBot="1">
      <c r="A23" s="462"/>
      <c r="B23" s="531"/>
      <c r="C23" s="481"/>
      <c r="D23" s="481" t="s">
        <v>391</v>
      </c>
      <c r="E23" s="181"/>
      <c r="F23" s="526">
        <f>F21+F22</f>
        <v>0</v>
      </c>
      <c r="G23" s="295"/>
      <c r="H23" s="359"/>
      <c r="I23" s="371"/>
    </row>
    <row r="24" spans="1:9" ht="13.5" thickBot="1">
      <c r="A24" s="513"/>
      <c r="B24" s="511"/>
      <c r="C24" s="511"/>
      <c r="D24" s="481"/>
      <c r="E24" s="511"/>
      <c r="F24" s="527"/>
      <c r="G24" s="295"/>
      <c r="H24" s="359"/>
      <c r="I24" s="371"/>
    </row>
    <row r="25" spans="1:9" ht="13.5" thickBot="1">
      <c r="A25" s="513"/>
      <c r="B25" s="532"/>
      <c r="C25" s="396" t="s">
        <v>34</v>
      </c>
      <c r="D25" s="396" t="s">
        <v>392</v>
      </c>
      <c r="E25" s="299"/>
      <c r="F25" s="680">
        <f>SR4!D70</f>
        <v>0</v>
      </c>
      <c r="G25" s="449" t="s">
        <v>700</v>
      </c>
      <c r="H25" s="359"/>
      <c r="I25" s="371"/>
    </row>
    <row r="26" spans="1:9" ht="13.5" thickBot="1">
      <c r="A26" s="513"/>
      <c r="B26" s="511"/>
      <c r="C26" s="511"/>
      <c r="D26" s="481"/>
      <c r="E26" s="511"/>
      <c r="F26" s="527"/>
      <c r="G26" s="295"/>
      <c r="H26" s="359"/>
      <c r="I26" s="371"/>
    </row>
    <row r="27" spans="1:9" ht="12.75">
      <c r="A27" s="533"/>
      <c r="B27" s="775"/>
      <c r="C27" s="396" t="s">
        <v>76</v>
      </c>
      <c r="D27" s="396" t="s">
        <v>393</v>
      </c>
      <c r="E27" s="182"/>
      <c r="F27" s="772">
        <f>F11+F18+F23+F25</f>
        <v>0</v>
      </c>
      <c r="G27" s="511"/>
      <c r="H27" s="359"/>
      <c r="I27" s="371"/>
    </row>
    <row r="28" spans="1:9" ht="25.5">
      <c r="A28" s="533"/>
      <c r="B28" s="522"/>
      <c r="C28" s="773" t="s">
        <v>280</v>
      </c>
      <c r="D28" s="774" t="s">
        <v>764</v>
      </c>
      <c r="E28" s="182"/>
      <c r="F28" s="878">
        <f>SR1B!G142</f>
        <v>0</v>
      </c>
      <c r="G28" s="776" t="s">
        <v>766</v>
      </c>
      <c r="H28" s="359"/>
      <c r="I28" s="371"/>
    </row>
    <row r="29" spans="1:9" ht="25.5">
      <c r="A29" s="533"/>
      <c r="B29" s="525"/>
      <c r="C29" s="773" t="s">
        <v>282</v>
      </c>
      <c r="D29" s="774" t="s">
        <v>765</v>
      </c>
      <c r="E29" s="182"/>
      <c r="F29" s="878">
        <f>SR1B!G146</f>
        <v>0</v>
      </c>
      <c r="G29" s="776" t="s">
        <v>767</v>
      </c>
      <c r="H29" s="359"/>
      <c r="I29" s="371"/>
    </row>
    <row r="30" spans="1:9" ht="12.75">
      <c r="A30" s="513"/>
      <c r="B30" s="531"/>
      <c r="C30" s="481"/>
      <c r="D30" s="481"/>
      <c r="E30" s="181"/>
      <c r="F30" s="534"/>
      <c r="G30" s="511"/>
      <c r="H30" s="359"/>
      <c r="I30" s="371"/>
    </row>
    <row r="31" spans="1:9" ht="13.5" thickBot="1">
      <c r="A31" s="533"/>
      <c r="B31" s="518"/>
      <c r="C31" s="519" t="s">
        <v>223</v>
      </c>
      <c r="D31" s="519" t="s">
        <v>740</v>
      </c>
      <c r="E31" s="520"/>
      <c r="F31" s="779" t="s">
        <v>781</v>
      </c>
      <c r="G31" s="780" t="s">
        <v>782</v>
      </c>
      <c r="H31" s="404" t="s">
        <v>783</v>
      </c>
      <c r="I31" s="371"/>
    </row>
    <row r="32" spans="1:9" ht="13.5" thickBot="1">
      <c r="A32" s="533"/>
      <c r="B32" s="522"/>
      <c r="C32" s="524" t="s">
        <v>305</v>
      </c>
      <c r="D32" s="524" t="s">
        <v>772</v>
      </c>
      <c r="E32" s="180"/>
      <c r="F32" s="856" t="e">
        <f>SR2A!F37/F27*100</f>
        <v>#DIV/0!</v>
      </c>
      <c r="G32" s="786"/>
      <c r="H32" s="782">
        <v>8.5</v>
      </c>
      <c r="I32" s="371"/>
    </row>
    <row r="33" spans="1:9" ht="13.5" thickBot="1">
      <c r="A33" s="533"/>
      <c r="B33" s="522"/>
      <c r="C33" s="524" t="s">
        <v>307</v>
      </c>
      <c r="D33" s="524" t="s">
        <v>773</v>
      </c>
      <c r="E33" s="781"/>
      <c r="F33" s="856" t="e">
        <f>SR2A!F57/F27*100</f>
        <v>#DIV/0!</v>
      </c>
      <c r="G33" s="786"/>
      <c r="H33" s="782">
        <v>8.5</v>
      </c>
      <c r="I33" s="371"/>
    </row>
    <row r="34" spans="1:9" ht="13.5" thickBot="1">
      <c r="A34" s="533"/>
      <c r="B34" s="522"/>
      <c r="C34" s="524" t="s">
        <v>309</v>
      </c>
      <c r="D34" s="524" t="s">
        <v>774</v>
      </c>
      <c r="E34" s="781"/>
      <c r="F34" s="856" t="e">
        <f>SR2A!F75/F27*100</f>
        <v>#DIV/0!</v>
      </c>
      <c r="G34" s="786"/>
      <c r="H34" s="782">
        <v>10</v>
      </c>
      <c r="I34" s="371"/>
    </row>
    <row r="35" spans="1:9" ht="12.75">
      <c r="A35" s="533"/>
      <c r="B35" s="522"/>
      <c r="C35" s="524" t="s">
        <v>311</v>
      </c>
      <c r="D35" s="524" t="s">
        <v>775</v>
      </c>
      <c r="E35" s="180"/>
      <c r="F35" s="785"/>
      <c r="G35" s="787"/>
      <c r="H35" s="782">
        <v>11</v>
      </c>
      <c r="I35" s="371"/>
    </row>
    <row r="36" spans="1:9" ht="12.75">
      <c r="A36" s="533"/>
      <c r="B36" s="522"/>
      <c r="C36" s="524"/>
      <c r="D36" s="524"/>
      <c r="E36" s="180"/>
      <c r="F36" s="777"/>
      <c r="G36" s="511"/>
      <c r="H36" s="375"/>
      <c r="I36" s="371"/>
    </row>
    <row r="37" spans="1:9" ht="13.5" thickBot="1">
      <c r="A37" s="533"/>
      <c r="B37" s="522"/>
      <c r="C37" s="524"/>
      <c r="D37" s="524"/>
      <c r="E37" s="180"/>
      <c r="F37" s="783" t="s">
        <v>125</v>
      </c>
      <c r="G37" s="511"/>
      <c r="H37" s="784"/>
      <c r="I37" s="371"/>
    </row>
    <row r="38" spans="1:9" ht="13.5" thickBot="1">
      <c r="A38" s="533"/>
      <c r="B38" s="522"/>
      <c r="C38" s="524" t="s">
        <v>313</v>
      </c>
      <c r="D38" s="524" t="s">
        <v>776</v>
      </c>
      <c r="E38" s="781"/>
      <c r="F38" s="788">
        <f>ROUND(F27*0.1,0)</f>
        <v>0</v>
      </c>
      <c r="G38" s="511"/>
      <c r="H38" s="784"/>
      <c r="I38" s="371"/>
    </row>
    <row r="39" spans="1:9" ht="13.5" thickBot="1">
      <c r="A39" s="533"/>
      <c r="B39" s="522"/>
      <c r="C39" s="524" t="s">
        <v>768</v>
      </c>
      <c r="D39" s="524" t="s">
        <v>777</v>
      </c>
      <c r="E39" s="781"/>
      <c r="F39" s="788">
        <f>ROUND((F27*G34/100)-F38,0)</f>
        <v>0</v>
      </c>
      <c r="G39" s="511"/>
      <c r="H39" s="784"/>
      <c r="I39" s="371"/>
    </row>
    <row r="40" spans="1:9" ht="26.25" thickBot="1">
      <c r="A40" s="533"/>
      <c r="B40" s="522"/>
      <c r="C40" s="524" t="s">
        <v>769</v>
      </c>
      <c r="D40" s="778" t="s">
        <v>778</v>
      </c>
      <c r="E40" s="781"/>
      <c r="F40" s="788">
        <f>ROUND((F27*G35/100)-F39-F38,0)</f>
        <v>0</v>
      </c>
      <c r="G40" s="511"/>
      <c r="H40" s="784"/>
      <c r="I40" s="371"/>
    </row>
    <row r="41" spans="1:9" ht="13.5" thickBot="1">
      <c r="A41" s="513"/>
      <c r="B41" s="522"/>
      <c r="C41" s="524" t="s">
        <v>770</v>
      </c>
      <c r="D41" s="529" t="s">
        <v>779</v>
      </c>
      <c r="E41" s="180"/>
      <c r="F41" s="526">
        <f>F38+F39+F40</f>
        <v>0</v>
      </c>
      <c r="G41" s="511"/>
      <c r="H41" s="784"/>
      <c r="I41" s="371"/>
    </row>
    <row r="42" spans="1:9" ht="13.5" thickBot="1">
      <c r="A42" s="513"/>
      <c r="B42" s="525"/>
      <c r="C42" s="524" t="s">
        <v>771</v>
      </c>
      <c r="D42" s="529" t="s">
        <v>780</v>
      </c>
      <c r="E42" s="180"/>
      <c r="F42" s="526">
        <f>SR2A!F75-F41</f>
        <v>0</v>
      </c>
      <c r="G42" s="789"/>
      <c r="H42" s="391"/>
      <c r="I42" s="371"/>
    </row>
    <row r="43" spans="1:9" ht="13.5" thickBot="1">
      <c r="A43" s="535"/>
      <c r="B43" s="536"/>
      <c r="C43" s="536"/>
      <c r="D43" s="537"/>
      <c r="E43" s="538"/>
      <c r="F43" s="536"/>
      <c r="G43" s="536"/>
      <c r="H43" s="411"/>
      <c r="I43" s="412"/>
    </row>
    <row r="44" spans="1:10" ht="12.75">
      <c r="A44" s="511"/>
      <c r="B44" s="511"/>
      <c r="C44" s="511"/>
      <c r="D44" s="481"/>
      <c r="E44" s="539"/>
      <c r="F44" s="511"/>
      <c r="G44" s="511"/>
      <c r="H44" s="368"/>
      <c r="I44" s="371"/>
      <c r="J44" s="540"/>
    </row>
    <row r="45" spans="1:9" ht="12.75">
      <c r="A45" s="513"/>
      <c r="B45" s="511"/>
      <c r="C45" s="881" t="s">
        <v>394</v>
      </c>
      <c r="D45" s="882"/>
      <c r="E45" s="511"/>
      <c r="F45" s="541"/>
      <c r="G45" s="511"/>
      <c r="H45" s="368"/>
      <c r="I45" s="371"/>
    </row>
    <row r="46" spans="1:9" ht="37.5" customHeight="1">
      <c r="A46" s="515"/>
      <c r="B46" s="516"/>
      <c r="C46" s="90"/>
      <c r="D46" s="90"/>
      <c r="E46" s="85"/>
      <c r="F46" s="488" t="s">
        <v>395</v>
      </c>
      <c r="G46" s="488" t="s">
        <v>396</v>
      </c>
      <c r="H46" s="488" t="s">
        <v>397</v>
      </c>
      <c r="I46" s="371"/>
    </row>
    <row r="47" spans="1:9" ht="12.75">
      <c r="A47" s="513"/>
      <c r="B47" s="518"/>
      <c r="C47" s="519" t="s">
        <v>28</v>
      </c>
      <c r="D47" s="519" t="s">
        <v>398</v>
      </c>
      <c r="E47" s="520"/>
      <c r="F47" s="542"/>
      <c r="G47" s="542"/>
      <c r="H47" s="542"/>
      <c r="I47" s="371"/>
    </row>
    <row r="48" spans="1:9" ht="12.75">
      <c r="A48" s="462"/>
      <c r="B48" s="522"/>
      <c r="C48" s="523" t="s">
        <v>12</v>
      </c>
      <c r="D48" s="524" t="s">
        <v>399</v>
      </c>
      <c r="E48" s="180"/>
      <c r="F48" s="553"/>
      <c r="G48" s="554"/>
      <c r="H48" s="554"/>
      <c r="I48" s="371"/>
    </row>
    <row r="49" spans="1:9" ht="12.75">
      <c r="A49" s="462"/>
      <c r="B49" s="522"/>
      <c r="C49" s="523" t="s">
        <v>14</v>
      </c>
      <c r="D49" s="524" t="s">
        <v>400</v>
      </c>
      <c r="E49" s="180"/>
      <c r="F49" s="553"/>
      <c r="G49" s="554"/>
      <c r="H49" s="554"/>
      <c r="I49" s="371"/>
    </row>
    <row r="50" spans="1:9" ht="12.75">
      <c r="A50" s="462"/>
      <c r="B50" s="522"/>
      <c r="C50" s="523" t="s">
        <v>16</v>
      </c>
      <c r="D50" s="524" t="s">
        <v>401</v>
      </c>
      <c r="E50" s="180"/>
      <c r="F50" s="553"/>
      <c r="G50" s="554"/>
      <c r="H50" s="554"/>
      <c r="I50" s="371"/>
    </row>
    <row r="51" spans="1:9" ht="26.25" thickBot="1">
      <c r="A51" s="462"/>
      <c r="B51" s="525"/>
      <c r="C51" s="523" t="s">
        <v>18</v>
      </c>
      <c r="D51" s="543" t="s">
        <v>402</v>
      </c>
      <c r="E51" s="180"/>
      <c r="F51" s="553"/>
      <c r="G51" s="554"/>
      <c r="H51" s="554"/>
      <c r="I51" s="371"/>
    </row>
    <row r="52" spans="1:9" ht="13.5" thickBot="1">
      <c r="A52" s="513"/>
      <c r="B52" s="511"/>
      <c r="C52" s="481"/>
      <c r="D52" s="481" t="s">
        <v>403</v>
      </c>
      <c r="E52" s="511"/>
      <c r="F52" s="527"/>
      <c r="G52" s="526">
        <f>G48+G49+G50+G51</f>
        <v>0</v>
      </c>
      <c r="H52" s="526">
        <f>H48+H49+H50+H51</f>
        <v>0</v>
      </c>
      <c r="I52" s="371"/>
    </row>
    <row r="53" spans="1:9" ht="12.75">
      <c r="A53" s="513"/>
      <c r="B53" s="511"/>
      <c r="C53" s="481"/>
      <c r="D53" s="481"/>
      <c r="E53" s="511"/>
      <c r="F53" s="527"/>
      <c r="G53" s="527"/>
      <c r="H53" s="527"/>
      <c r="I53" s="371"/>
    </row>
    <row r="54" spans="1:9" ht="12.75">
      <c r="A54" s="513"/>
      <c r="B54" s="518"/>
      <c r="C54" s="519" t="s">
        <v>30</v>
      </c>
      <c r="D54" s="519" t="s">
        <v>404</v>
      </c>
      <c r="E54" s="520"/>
      <c r="F54" s="542"/>
      <c r="G54" s="542"/>
      <c r="H54" s="542"/>
      <c r="I54" s="371"/>
    </row>
    <row r="55" spans="1:9" ht="12.75">
      <c r="A55" s="462"/>
      <c r="B55" s="522"/>
      <c r="C55" s="523" t="s">
        <v>128</v>
      </c>
      <c r="D55" s="524" t="s">
        <v>399</v>
      </c>
      <c r="E55" s="180"/>
      <c r="F55" s="553"/>
      <c r="G55" s="554"/>
      <c r="H55" s="554"/>
      <c r="I55" s="371"/>
    </row>
    <row r="56" spans="1:9" ht="12.75">
      <c r="A56" s="462"/>
      <c r="B56" s="522"/>
      <c r="C56" s="523" t="s">
        <v>129</v>
      </c>
      <c r="D56" s="524" t="s">
        <v>400</v>
      </c>
      <c r="E56" s="180"/>
      <c r="F56" s="553"/>
      <c r="G56" s="554"/>
      <c r="H56" s="554"/>
      <c r="I56" s="371"/>
    </row>
    <row r="57" spans="1:9" ht="12.75">
      <c r="A57" s="462"/>
      <c r="B57" s="522"/>
      <c r="C57" s="523" t="s">
        <v>130</v>
      </c>
      <c r="D57" s="524" t="s">
        <v>401</v>
      </c>
      <c r="E57" s="180"/>
      <c r="F57" s="553"/>
      <c r="G57" s="554"/>
      <c r="H57" s="554"/>
      <c r="I57" s="371"/>
    </row>
    <row r="58" spans="1:9" ht="26.25" thickBot="1">
      <c r="A58" s="462"/>
      <c r="B58" s="525"/>
      <c r="C58" s="523" t="s">
        <v>131</v>
      </c>
      <c r="D58" s="543" t="s">
        <v>402</v>
      </c>
      <c r="E58" s="180"/>
      <c r="F58" s="553"/>
      <c r="G58" s="554"/>
      <c r="H58" s="554"/>
      <c r="I58" s="371"/>
    </row>
    <row r="59" spans="1:9" ht="13.5" thickBot="1">
      <c r="A59" s="513"/>
      <c r="B59" s="511"/>
      <c r="C59" s="481"/>
      <c r="D59" s="481" t="s">
        <v>403</v>
      </c>
      <c r="E59" s="511"/>
      <c r="F59" s="527"/>
      <c r="G59" s="526">
        <f>G55+G56+G57+G58</f>
        <v>0</v>
      </c>
      <c r="H59" s="526">
        <f>H55+H56+H57+H58</f>
        <v>0</v>
      </c>
      <c r="I59" s="371"/>
    </row>
    <row r="60" spans="1:9" ht="12.75">
      <c r="A60" s="513"/>
      <c r="B60" s="511"/>
      <c r="C60" s="481"/>
      <c r="D60" s="481"/>
      <c r="E60" s="511"/>
      <c r="F60" s="527"/>
      <c r="G60" s="527"/>
      <c r="H60" s="527"/>
      <c r="I60" s="371"/>
    </row>
    <row r="61" spans="1:9" ht="12.75">
      <c r="A61" s="513"/>
      <c r="B61" s="511"/>
      <c r="C61" s="481"/>
      <c r="D61" s="481"/>
      <c r="E61" s="511"/>
      <c r="F61" s="544" t="s">
        <v>217</v>
      </c>
      <c r="G61" s="545" t="s">
        <v>218</v>
      </c>
      <c r="H61" s="546"/>
      <c r="I61" s="371"/>
    </row>
    <row r="62" spans="1:9" ht="12.75">
      <c r="A62" s="513"/>
      <c r="B62" s="518"/>
      <c r="C62" s="519" t="s">
        <v>32</v>
      </c>
      <c r="D62" s="519" t="s">
        <v>405</v>
      </c>
      <c r="E62" s="520"/>
      <c r="F62" s="542"/>
      <c r="G62" s="542"/>
      <c r="H62" s="546"/>
      <c r="I62" s="371"/>
    </row>
    <row r="63" spans="1:9" ht="12.75">
      <c r="A63" s="462"/>
      <c r="B63" s="522"/>
      <c r="C63" s="523" t="s">
        <v>66</v>
      </c>
      <c r="D63" s="524" t="s">
        <v>406</v>
      </c>
      <c r="E63" s="180"/>
      <c r="F63" s="555"/>
      <c r="G63" s="555"/>
      <c r="H63" s="547"/>
      <c r="I63" s="371"/>
    </row>
    <row r="64" spans="1:9" ht="12.75">
      <c r="A64" s="462"/>
      <c r="B64" s="525"/>
      <c r="C64" s="523" t="s">
        <v>73</v>
      </c>
      <c r="D64" s="100" t="s">
        <v>407</v>
      </c>
      <c r="E64" s="180"/>
      <c r="F64" s="555"/>
      <c r="G64" s="555"/>
      <c r="H64" s="547"/>
      <c r="I64" s="371"/>
    </row>
    <row r="65" spans="1:9" ht="12.75">
      <c r="A65" s="513"/>
      <c r="B65" s="511"/>
      <c r="C65" s="511"/>
      <c r="D65" s="481"/>
      <c r="E65" s="511"/>
      <c r="F65" s="527"/>
      <c r="G65" s="527"/>
      <c r="H65" s="527"/>
      <c r="I65" s="371"/>
    </row>
    <row r="66" spans="1:9" ht="12.75">
      <c r="A66" s="513"/>
      <c r="B66" s="532"/>
      <c r="C66" s="396" t="s">
        <v>34</v>
      </c>
      <c r="D66" s="396" t="s">
        <v>408</v>
      </c>
      <c r="E66" s="182"/>
      <c r="F66" s="555"/>
      <c r="G66" s="555"/>
      <c r="H66" s="527"/>
      <c r="I66" s="371"/>
    </row>
    <row r="67" spans="1:9" ht="12.75">
      <c r="A67" s="513"/>
      <c r="B67" s="511"/>
      <c r="C67" s="511"/>
      <c r="D67" s="481"/>
      <c r="E67" s="511"/>
      <c r="F67" s="527"/>
      <c r="G67" s="527"/>
      <c r="H67" s="527"/>
      <c r="I67" s="371"/>
    </row>
    <row r="68" spans="1:9" ht="12.75">
      <c r="A68" s="511"/>
      <c r="B68" s="532"/>
      <c r="C68" s="396" t="s">
        <v>76</v>
      </c>
      <c r="D68" s="396" t="s">
        <v>409</v>
      </c>
      <c r="E68" s="182"/>
      <c r="F68" s="555"/>
      <c r="G68" s="555"/>
      <c r="H68" s="527"/>
      <c r="I68" s="371"/>
    </row>
    <row r="69" spans="1:9" ht="12.75">
      <c r="A69" s="511"/>
      <c r="B69" s="531"/>
      <c r="C69" s="481"/>
      <c r="D69" s="481"/>
      <c r="E69" s="181"/>
      <c r="F69" s="527"/>
      <c r="G69" s="527"/>
      <c r="H69" s="527"/>
      <c r="I69" s="371"/>
    </row>
    <row r="70" spans="1:9" ht="12.75">
      <c r="A70" s="511"/>
      <c r="B70" s="511"/>
      <c r="C70" s="511"/>
      <c r="D70" s="481"/>
      <c r="E70" s="511"/>
      <c r="F70" s="544" t="s">
        <v>410</v>
      </c>
      <c r="G70" s="544" t="s">
        <v>411</v>
      </c>
      <c r="H70" s="527"/>
      <c r="I70" s="371"/>
    </row>
    <row r="71" spans="1:9" ht="12.75">
      <c r="A71" s="511"/>
      <c r="B71" s="532"/>
      <c r="C71" s="396" t="s">
        <v>223</v>
      </c>
      <c r="D71" s="396" t="s">
        <v>412</v>
      </c>
      <c r="E71" s="182"/>
      <c r="F71" s="555"/>
      <c r="G71" s="555"/>
      <c r="H71" s="527"/>
      <c r="I71" s="371"/>
    </row>
    <row r="72" spans="1:9" ht="12.75">
      <c r="A72" s="511"/>
      <c r="B72" s="531"/>
      <c r="C72" s="481"/>
      <c r="D72" s="481"/>
      <c r="E72" s="181"/>
      <c r="F72" s="527"/>
      <c r="G72" s="527"/>
      <c r="H72" s="527"/>
      <c r="I72" s="371"/>
    </row>
    <row r="73" spans="1:9" ht="25.5">
      <c r="A73" s="511"/>
      <c r="B73" s="511"/>
      <c r="C73" s="511"/>
      <c r="D73" s="481"/>
      <c r="E73" s="511"/>
      <c r="F73" s="548" t="s">
        <v>413</v>
      </c>
      <c r="G73" s="544" t="s">
        <v>414</v>
      </c>
      <c r="H73" s="527"/>
      <c r="I73" s="371"/>
    </row>
    <row r="74" spans="1:9" ht="12.75">
      <c r="A74" s="511"/>
      <c r="B74" s="532"/>
      <c r="C74" s="396" t="s">
        <v>273</v>
      </c>
      <c r="D74" s="396" t="s">
        <v>415</v>
      </c>
      <c r="E74" s="182"/>
      <c r="F74" s="555"/>
      <c r="G74" s="555"/>
      <c r="H74" s="527"/>
      <c r="I74" s="371"/>
    </row>
    <row r="75" spans="1:9" ht="12.75">
      <c r="A75" s="511"/>
      <c r="B75" s="531"/>
      <c r="C75" s="481"/>
      <c r="D75" s="481"/>
      <c r="E75" s="181"/>
      <c r="F75" s="359"/>
      <c r="G75" s="527"/>
      <c r="H75" s="527"/>
      <c r="I75" s="371"/>
    </row>
    <row r="76" spans="1:9" ht="12.75">
      <c r="A76" s="511"/>
      <c r="B76" s="511"/>
      <c r="C76" s="511"/>
      <c r="D76" s="481"/>
      <c r="E76" s="511"/>
      <c r="F76" s="544" t="s">
        <v>217</v>
      </c>
      <c r="G76" s="544" t="s">
        <v>218</v>
      </c>
      <c r="H76" s="527"/>
      <c r="I76" s="371"/>
    </row>
    <row r="77" spans="1:9" ht="12.75">
      <c r="A77" s="511"/>
      <c r="B77" s="532"/>
      <c r="C77" s="396" t="s">
        <v>276</v>
      </c>
      <c r="D77" s="396" t="s">
        <v>416</v>
      </c>
      <c r="E77" s="182"/>
      <c r="F77" s="555"/>
      <c r="G77" s="555"/>
      <c r="H77" s="527"/>
      <c r="I77" s="371"/>
    </row>
    <row r="78" spans="1:9" ht="25.5" customHeight="1" thickBot="1">
      <c r="A78" s="536"/>
      <c r="B78" s="536"/>
      <c r="C78" s="536"/>
      <c r="D78" s="537"/>
      <c r="E78" s="536"/>
      <c r="F78" s="549"/>
      <c r="G78" s="549"/>
      <c r="H78" s="549"/>
      <c r="I78" s="412"/>
    </row>
    <row r="79" spans="1:9" ht="12.75">
      <c r="A79" s="857"/>
      <c r="B79" s="857"/>
      <c r="C79" s="857"/>
      <c r="D79" s="857"/>
      <c r="E79" s="857"/>
      <c r="F79" s="857"/>
      <c r="G79" s="857"/>
      <c r="H79" s="857"/>
      <c r="I79" s="857"/>
    </row>
    <row r="80" spans="1:9" ht="12.75">
      <c r="A80" s="857"/>
      <c r="B80" s="857"/>
      <c r="C80" s="857"/>
      <c r="D80" s="857"/>
      <c r="E80" s="857"/>
      <c r="F80" s="857"/>
      <c r="G80" s="857"/>
      <c r="H80" s="857"/>
      <c r="I80" s="857"/>
    </row>
    <row r="81" spans="1:9" ht="12.75">
      <c r="A81" s="857"/>
      <c r="B81" s="857"/>
      <c r="C81" s="857"/>
      <c r="D81" s="857"/>
      <c r="E81" s="857"/>
      <c r="F81" s="857"/>
      <c r="G81" s="857"/>
      <c r="H81" s="857"/>
      <c r="I81" s="857"/>
    </row>
    <row r="82" spans="1:9" ht="12.75">
      <c r="A82" s="857"/>
      <c r="B82" s="857"/>
      <c r="C82" s="857"/>
      <c r="D82" s="857"/>
      <c r="E82" s="857"/>
      <c r="F82" s="857"/>
      <c r="G82" s="857"/>
      <c r="H82" s="857"/>
      <c r="I82" s="857"/>
    </row>
    <row r="83" spans="1:9" ht="12.75">
      <c r="A83" s="857"/>
      <c r="B83" s="857"/>
      <c r="C83" s="857"/>
      <c r="D83" s="857"/>
      <c r="E83" s="857"/>
      <c r="F83" s="857"/>
      <c r="G83" s="857"/>
      <c r="H83" s="857"/>
      <c r="I83" s="857"/>
    </row>
  </sheetData>
  <sheetProtection password="DCA9" sheet="1"/>
  <mergeCells count="4">
    <mergeCell ref="E2:F2"/>
    <mergeCell ref="C2:D2"/>
    <mergeCell ref="C4:D4"/>
    <mergeCell ref="C45:D45"/>
  </mergeCells>
  <printOptions/>
  <pageMargins left="0.75" right="0.75" top="1" bottom="1" header="0.5" footer="0.5"/>
  <pageSetup fitToHeight="1" fitToWidth="1"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dimension ref="A1:F36"/>
  <sheetViews>
    <sheetView zoomScalePageLayoutView="0" workbookViewId="0" topLeftCell="A1">
      <selection activeCell="D27" sqref="D27:D28"/>
    </sheetView>
  </sheetViews>
  <sheetFormatPr defaultColWidth="0" defaultRowHeight="12.75" zeroHeight="1"/>
  <cols>
    <col min="1" max="1" width="9.140625" style="0" customWidth="1"/>
    <col min="2" max="2" width="3.8515625" style="0" bestFit="1" customWidth="1"/>
    <col min="3" max="3" width="64.8515625" style="0" customWidth="1"/>
    <col min="4" max="4" width="17.7109375" style="0" customWidth="1"/>
    <col min="5" max="5" width="15.7109375" style="0" customWidth="1"/>
    <col min="6" max="6" width="9.140625" style="0" customWidth="1"/>
    <col min="7" max="16384" width="0" style="0" hidden="1" customWidth="1"/>
  </cols>
  <sheetData>
    <row r="1" spans="1:6" ht="15.75">
      <c r="A1" s="717"/>
      <c r="B1" s="683"/>
      <c r="C1" s="718"/>
      <c r="D1" s="719"/>
      <c r="E1" s="720"/>
      <c r="F1" s="721"/>
    </row>
    <row r="2" spans="1:6" ht="15.75">
      <c r="A2" s="722"/>
      <c r="B2" s="915" t="s">
        <v>761</v>
      </c>
      <c r="C2" s="915"/>
      <c r="D2" s="729"/>
      <c r="E2" s="730" t="s">
        <v>762</v>
      </c>
      <c r="F2" s="723"/>
    </row>
    <row r="3" spans="1:6" ht="12.75">
      <c r="A3" s="724"/>
      <c r="B3" s="682"/>
      <c r="C3" s="725"/>
      <c r="D3" s="726"/>
      <c r="E3" s="726"/>
      <c r="F3" s="727"/>
    </row>
    <row r="4" spans="1:6" ht="15">
      <c r="A4" s="717"/>
      <c r="B4" s="744" t="s">
        <v>28</v>
      </c>
      <c r="C4" s="745" t="s">
        <v>710</v>
      </c>
      <c r="D4" s="731" t="s">
        <v>125</v>
      </c>
      <c r="E4" s="731"/>
      <c r="F4" s="732"/>
    </row>
    <row r="5" spans="1:6" ht="15">
      <c r="A5" s="717"/>
      <c r="B5" s="746" t="s">
        <v>12</v>
      </c>
      <c r="C5" s="747" t="s">
        <v>711</v>
      </c>
      <c r="D5" s="684"/>
      <c r="E5" s="733"/>
      <c r="F5" s="732"/>
    </row>
    <row r="6" spans="1:6" ht="15.75" thickBot="1">
      <c r="A6" s="717"/>
      <c r="B6" s="746" t="s">
        <v>14</v>
      </c>
      <c r="C6" s="748" t="s">
        <v>712</v>
      </c>
      <c r="D6" s="740"/>
      <c r="E6" s="734"/>
      <c r="F6" s="732"/>
    </row>
    <row r="7" spans="1:6" ht="15.75" thickBot="1">
      <c r="A7" s="717"/>
      <c r="B7" s="749" t="s">
        <v>16</v>
      </c>
      <c r="C7" s="750" t="s">
        <v>713</v>
      </c>
      <c r="D7" s="741">
        <f>D5-D6</f>
        <v>0</v>
      </c>
      <c r="E7" s="739"/>
      <c r="F7" s="732"/>
    </row>
    <row r="8" spans="1:6" ht="15">
      <c r="A8" s="717"/>
      <c r="B8" s="751"/>
      <c r="C8" s="752"/>
      <c r="D8" s="761"/>
      <c r="E8" s="734"/>
      <c r="F8" s="732"/>
    </row>
    <row r="9" spans="1:6" ht="15">
      <c r="A9" s="717"/>
      <c r="B9" s="749" t="s">
        <v>30</v>
      </c>
      <c r="C9" s="750" t="s">
        <v>714</v>
      </c>
      <c r="D9" s="763"/>
      <c r="E9" s="734"/>
      <c r="F9" s="732"/>
    </row>
    <row r="10" spans="1:6" ht="15">
      <c r="A10" s="717"/>
      <c r="B10" s="746" t="s">
        <v>128</v>
      </c>
      <c r="C10" s="748" t="s">
        <v>715</v>
      </c>
      <c r="D10" s="685"/>
      <c r="E10" s="734"/>
      <c r="F10" s="732"/>
    </row>
    <row r="11" spans="1:6" ht="15">
      <c r="A11" s="717"/>
      <c r="B11" s="746" t="s">
        <v>129</v>
      </c>
      <c r="C11" s="748" t="s">
        <v>716</v>
      </c>
      <c r="D11" s="685"/>
      <c r="E11" s="734"/>
      <c r="F11" s="732"/>
    </row>
    <row r="12" spans="1:6" ht="15">
      <c r="A12" s="717"/>
      <c r="B12" s="746" t="s">
        <v>130</v>
      </c>
      <c r="C12" s="754" t="s">
        <v>717</v>
      </c>
      <c r="D12" s="685"/>
      <c r="E12" s="734"/>
      <c r="F12" s="732"/>
    </row>
    <row r="13" spans="1:6" ht="25.5">
      <c r="A13" s="717"/>
      <c r="B13" s="746" t="s">
        <v>131</v>
      </c>
      <c r="C13" s="754" t="s">
        <v>718</v>
      </c>
      <c r="D13" s="685"/>
      <c r="E13" s="734"/>
      <c r="F13" s="732"/>
    </row>
    <row r="14" spans="1:6" ht="15">
      <c r="A14" s="717"/>
      <c r="B14" s="746" t="s">
        <v>132</v>
      </c>
      <c r="C14" s="748" t="s">
        <v>719</v>
      </c>
      <c r="D14" s="685"/>
      <c r="E14" s="734"/>
      <c r="F14" s="732"/>
    </row>
    <row r="15" spans="1:6" ht="15">
      <c r="A15" s="717"/>
      <c r="B15" s="746" t="s">
        <v>133</v>
      </c>
      <c r="C15" s="748" t="s">
        <v>720</v>
      </c>
      <c r="D15" s="685"/>
      <c r="E15" s="734"/>
      <c r="F15" s="732"/>
    </row>
    <row r="16" spans="1:6" ht="15.75" thickBot="1">
      <c r="A16" s="717"/>
      <c r="B16" s="746" t="s">
        <v>134</v>
      </c>
      <c r="C16" s="748" t="s">
        <v>721</v>
      </c>
      <c r="D16" s="742"/>
      <c r="E16" s="734"/>
      <c r="F16" s="732"/>
    </row>
    <row r="17" spans="1:6" ht="15.75" thickBot="1">
      <c r="A17" s="717"/>
      <c r="B17" s="749" t="s">
        <v>135</v>
      </c>
      <c r="C17" s="750" t="s">
        <v>722</v>
      </c>
      <c r="D17" s="768">
        <f>D10+D11+D12-D13-D14+D15-D16</f>
        <v>0</v>
      </c>
      <c r="E17" s="739"/>
      <c r="F17" s="732"/>
    </row>
    <row r="18" spans="1:6" ht="15">
      <c r="A18" s="717"/>
      <c r="B18" s="755"/>
      <c r="C18" s="756"/>
      <c r="D18" s="762"/>
      <c r="E18" s="734"/>
      <c r="F18" s="732"/>
    </row>
    <row r="19" spans="1:6" ht="15">
      <c r="A19" s="717"/>
      <c r="B19" s="749" t="s">
        <v>32</v>
      </c>
      <c r="C19" s="750" t="s">
        <v>723</v>
      </c>
      <c r="D19" s="764"/>
      <c r="E19" s="734"/>
      <c r="F19" s="732"/>
    </row>
    <row r="20" spans="1:6" ht="25.5">
      <c r="A20" s="717"/>
      <c r="B20" s="746" t="s">
        <v>66</v>
      </c>
      <c r="C20" s="754" t="s">
        <v>724</v>
      </c>
      <c r="D20" s="685"/>
      <c r="E20" s="734"/>
      <c r="F20" s="732"/>
    </row>
    <row r="21" spans="1:6" ht="25.5">
      <c r="A21" s="717"/>
      <c r="B21" s="746" t="s">
        <v>73</v>
      </c>
      <c r="C21" s="757" t="s">
        <v>725</v>
      </c>
      <c r="D21" s="685"/>
      <c r="E21" s="734"/>
      <c r="F21" s="732"/>
    </row>
    <row r="22" spans="1:6" ht="15">
      <c r="A22" s="717"/>
      <c r="B22" s="746" t="s">
        <v>136</v>
      </c>
      <c r="C22" s="748" t="s">
        <v>726</v>
      </c>
      <c r="D22" s="685"/>
      <c r="E22" s="734"/>
      <c r="F22" s="732"/>
    </row>
    <row r="23" spans="1:6" ht="15.75" thickBot="1">
      <c r="A23" s="717"/>
      <c r="B23" s="746" t="s">
        <v>137</v>
      </c>
      <c r="C23" s="754" t="s">
        <v>727</v>
      </c>
      <c r="D23" s="742"/>
      <c r="E23" s="734"/>
      <c r="F23" s="732"/>
    </row>
    <row r="24" spans="1:6" ht="15.75" thickBot="1">
      <c r="A24" s="717"/>
      <c r="B24" s="749" t="s">
        <v>139</v>
      </c>
      <c r="C24" s="745" t="s">
        <v>728</v>
      </c>
      <c r="D24" s="768">
        <f>D20+D21+D22+D23</f>
        <v>0</v>
      </c>
      <c r="E24" s="739"/>
      <c r="F24" s="732"/>
    </row>
    <row r="25" spans="1:6" ht="15">
      <c r="A25" s="717"/>
      <c r="B25" s="753"/>
      <c r="C25" s="748"/>
      <c r="D25" s="879"/>
      <c r="E25" s="734"/>
      <c r="F25" s="732"/>
    </row>
    <row r="26" spans="1:6" ht="15">
      <c r="A26" s="717"/>
      <c r="B26" s="749" t="s">
        <v>34</v>
      </c>
      <c r="C26" s="745" t="s">
        <v>729</v>
      </c>
      <c r="D26" s="765"/>
      <c r="E26" s="734"/>
      <c r="F26" s="732"/>
    </row>
    <row r="27" spans="1:6" ht="15">
      <c r="A27" s="717"/>
      <c r="B27" s="746" t="s">
        <v>145</v>
      </c>
      <c r="C27" s="748" t="s">
        <v>730</v>
      </c>
      <c r="D27" s="685"/>
      <c r="E27" s="734"/>
      <c r="F27" s="732"/>
    </row>
    <row r="28" spans="1:6" ht="15.75" thickBot="1">
      <c r="A28" s="717"/>
      <c r="B28" s="746" t="s">
        <v>148</v>
      </c>
      <c r="C28" s="748" t="s">
        <v>731</v>
      </c>
      <c r="D28" s="743"/>
      <c r="E28" s="734"/>
      <c r="F28" s="732"/>
    </row>
    <row r="29" spans="1:6" ht="15.75" thickBot="1">
      <c r="A29" s="717"/>
      <c r="B29" s="749" t="s">
        <v>267</v>
      </c>
      <c r="C29" s="750" t="s">
        <v>732</v>
      </c>
      <c r="D29" s="768">
        <f>D27-D28</f>
        <v>0</v>
      </c>
      <c r="E29" s="739"/>
      <c r="F29" s="732"/>
    </row>
    <row r="30" spans="1:6" ht="15">
      <c r="A30" s="717"/>
      <c r="B30" s="755"/>
      <c r="C30" s="756"/>
      <c r="D30" s="762"/>
      <c r="E30" s="734"/>
      <c r="F30" s="732"/>
    </row>
    <row r="31" spans="1:6" ht="15">
      <c r="A31" s="717"/>
      <c r="B31" s="749" t="s">
        <v>76</v>
      </c>
      <c r="C31" s="745" t="s">
        <v>733</v>
      </c>
      <c r="D31" s="765"/>
      <c r="E31" s="734"/>
      <c r="F31" s="732"/>
    </row>
    <row r="32" spans="1:6" ht="51">
      <c r="A32" s="717"/>
      <c r="B32" s="749" t="s">
        <v>280</v>
      </c>
      <c r="C32" s="745" t="s">
        <v>734</v>
      </c>
      <c r="D32" s="858">
        <f>SR2A!F57</f>
        <v>0</v>
      </c>
      <c r="E32" s="735" t="s">
        <v>735</v>
      </c>
      <c r="F32" s="732"/>
    </row>
    <row r="33" spans="1:6" ht="15">
      <c r="A33" s="717"/>
      <c r="B33" s="749" t="s">
        <v>282</v>
      </c>
      <c r="C33" s="745" t="s">
        <v>763</v>
      </c>
      <c r="D33" s="769">
        <f>D7+D17+D24+D29</f>
        <v>0</v>
      </c>
      <c r="E33" s="734"/>
      <c r="F33" s="732"/>
    </row>
    <row r="34" spans="1:6" ht="15.75" thickBot="1">
      <c r="A34" s="717"/>
      <c r="B34" s="751"/>
      <c r="C34" s="750"/>
      <c r="D34" s="766"/>
      <c r="E34" s="736"/>
      <c r="F34" s="732"/>
    </row>
    <row r="35" spans="1:6" ht="16.5" thickBot="1">
      <c r="A35" s="717"/>
      <c r="B35" s="767" t="s">
        <v>223</v>
      </c>
      <c r="C35" s="750" t="s">
        <v>736</v>
      </c>
      <c r="D35" s="859" t="e">
        <f>D32/D33*100</f>
        <v>#DIV/0!</v>
      </c>
      <c r="E35" s="739"/>
      <c r="F35" s="732"/>
    </row>
    <row r="36" spans="1:6" ht="13.5" thickBot="1">
      <c r="A36" s="728"/>
      <c r="B36" s="759"/>
      <c r="C36" s="760"/>
      <c r="D36" s="737"/>
      <c r="E36" s="737"/>
      <c r="F36" s="738"/>
    </row>
  </sheetData>
  <sheetProtection password="DCA9" sheet="1"/>
  <mergeCells count="1">
    <mergeCell ref="B2:C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L96"/>
  <sheetViews>
    <sheetView zoomScalePageLayoutView="0" workbookViewId="0" topLeftCell="A55">
      <selection activeCell="D71" sqref="D71"/>
    </sheetView>
  </sheetViews>
  <sheetFormatPr defaultColWidth="0" defaultRowHeight="12.75" zeroHeight="1"/>
  <cols>
    <col min="1" max="1" width="58.57421875" style="512" bestFit="1" customWidth="1"/>
    <col min="2" max="2" width="23.28125" style="512" customWidth="1"/>
    <col min="3" max="3" width="13.57421875" style="512" customWidth="1"/>
    <col min="4" max="4" width="13.28125" style="512" customWidth="1"/>
    <col min="5" max="5" width="11.140625" style="512" customWidth="1"/>
    <col min="6" max="6" width="12.421875" style="512" customWidth="1"/>
    <col min="7" max="7" width="18.140625" style="512" customWidth="1"/>
    <col min="8" max="8" width="13.7109375" style="512" customWidth="1"/>
    <col min="9" max="9" width="13.28125" style="512" customWidth="1"/>
    <col min="10" max="10" width="12.00390625" style="512" customWidth="1"/>
    <col min="11" max="11" width="12.57421875" style="512" customWidth="1"/>
    <col min="12" max="12" width="12.140625" style="512" customWidth="1"/>
    <col min="13" max="16384" width="0" style="512" hidden="1" customWidth="1"/>
  </cols>
  <sheetData>
    <row r="1" spans="1:12" ht="12.75">
      <c r="A1" s="368"/>
      <c r="B1" s="359"/>
      <c r="C1" s="359"/>
      <c r="D1" s="359"/>
      <c r="E1" s="359"/>
      <c r="F1" s="359"/>
      <c r="G1" s="359"/>
      <c r="H1" s="359"/>
      <c r="I1" s="359"/>
      <c r="J1" s="359"/>
      <c r="K1" s="359"/>
      <c r="L1" s="359"/>
    </row>
    <row r="2" spans="1:12" ht="15.75">
      <c r="A2" s="302"/>
      <c r="B2" s="359"/>
      <c r="C2" s="359"/>
      <c r="D2" s="359"/>
      <c r="E2" s="359"/>
      <c r="F2" s="359"/>
      <c r="G2" s="359"/>
      <c r="H2" s="359"/>
      <c r="I2" s="359"/>
      <c r="J2" s="359"/>
      <c r="K2" s="359"/>
      <c r="L2" s="359"/>
    </row>
    <row r="3" spans="1:12" ht="15.75">
      <c r="A3" s="301" t="s">
        <v>660</v>
      </c>
      <c r="B3" s="359"/>
      <c r="C3" s="359"/>
      <c r="D3" s="359"/>
      <c r="E3" s="359"/>
      <c r="F3" s="359"/>
      <c r="G3" s="556" t="s">
        <v>661</v>
      </c>
      <c r="H3" s="359"/>
      <c r="I3" s="359"/>
      <c r="J3" s="359"/>
      <c r="K3" s="359"/>
      <c r="L3" s="359"/>
    </row>
    <row r="4" spans="1:12" ht="15.75">
      <c r="A4" s="557" t="s">
        <v>563</v>
      </c>
      <c r="B4" s="558"/>
      <c r="C4" s="359"/>
      <c r="D4" s="359"/>
      <c r="E4" s="359"/>
      <c r="F4" s="359"/>
      <c r="G4" s="359"/>
      <c r="H4" s="359"/>
      <c r="I4" s="359"/>
      <c r="J4" s="359"/>
      <c r="K4" s="359"/>
      <c r="L4" s="359"/>
    </row>
    <row r="5" spans="1:12" ht="15.75">
      <c r="A5" s="559"/>
      <c r="B5" s="359"/>
      <c r="C5" s="359"/>
      <c r="D5" s="359"/>
      <c r="E5" s="359"/>
      <c r="F5" s="359"/>
      <c r="G5" s="359"/>
      <c r="H5" s="359"/>
      <c r="I5" s="359"/>
      <c r="J5" s="359"/>
      <c r="K5" s="359"/>
      <c r="L5" s="359"/>
    </row>
    <row r="6" spans="1:12" ht="38.25" customHeight="1">
      <c r="A6" s="918"/>
      <c r="B6" s="916" t="s">
        <v>78</v>
      </c>
      <c r="C6" s="916" t="s">
        <v>564</v>
      </c>
      <c r="D6" s="916" t="s">
        <v>565</v>
      </c>
      <c r="E6" s="916" t="s">
        <v>566</v>
      </c>
      <c r="F6" s="916" t="s">
        <v>82</v>
      </c>
      <c r="G6" s="916" t="s">
        <v>83</v>
      </c>
      <c r="H6" s="916" t="s">
        <v>567</v>
      </c>
      <c r="I6" s="916" t="s">
        <v>568</v>
      </c>
      <c r="J6" s="916" t="s">
        <v>569</v>
      </c>
      <c r="K6" s="916" t="s">
        <v>48</v>
      </c>
      <c r="L6" s="359"/>
    </row>
    <row r="7" spans="1:12" ht="12.75">
      <c r="A7" s="919"/>
      <c r="B7" s="917"/>
      <c r="C7" s="917"/>
      <c r="D7" s="917"/>
      <c r="E7" s="917"/>
      <c r="F7" s="917"/>
      <c r="G7" s="917"/>
      <c r="H7" s="917"/>
      <c r="I7" s="917"/>
      <c r="J7" s="917"/>
      <c r="K7" s="917"/>
      <c r="L7" s="359"/>
    </row>
    <row r="8" spans="1:12" ht="15.75">
      <c r="A8" s="560" t="s">
        <v>88</v>
      </c>
      <c r="B8" s="561"/>
      <c r="C8" s="562"/>
      <c r="D8" s="562"/>
      <c r="E8" s="562"/>
      <c r="F8" s="562"/>
      <c r="G8" s="562"/>
      <c r="H8" s="562"/>
      <c r="I8" s="562"/>
      <c r="J8" s="562"/>
      <c r="K8" s="562"/>
      <c r="L8" s="359"/>
    </row>
    <row r="9" spans="1:12" ht="12.75">
      <c r="A9" s="563" t="s">
        <v>570</v>
      </c>
      <c r="B9" s="564">
        <v>1</v>
      </c>
      <c r="C9" s="589"/>
      <c r="D9" s="589"/>
      <c r="E9" s="589"/>
      <c r="F9" s="589"/>
      <c r="G9" s="589"/>
      <c r="H9" s="589"/>
      <c r="I9" s="589"/>
      <c r="J9" s="589"/>
      <c r="K9" s="565">
        <f aca="true" t="shared" si="0" ref="K9:K19">C9+D9+E9+F9+G9+H9+I9+J9</f>
        <v>0</v>
      </c>
      <c r="L9" s="359"/>
    </row>
    <row r="10" spans="1:12" ht="12.75">
      <c r="A10" s="563" t="s">
        <v>89</v>
      </c>
      <c r="B10" s="564">
        <v>2</v>
      </c>
      <c r="C10" s="589"/>
      <c r="D10" s="589"/>
      <c r="E10" s="589"/>
      <c r="F10" s="589"/>
      <c r="G10" s="589"/>
      <c r="H10" s="589"/>
      <c r="I10" s="589"/>
      <c r="J10" s="589"/>
      <c r="K10" s="565">
        <f t="shared" si="0"/>
        <v>0</v>
      </c>
      <c r="L10" s="359"/>
    </row>
    <row r="11" spans="1:12" ht="25.5">
      <c r="A11" s="563" t="s">
        <v>90</v>
      </c>
      <c r="B11" s="564">
        <v>3</v>
      </c>
      <c r="C11" s="589"/>
      <c r="D11" s="589"/>
      <c r="E11" s="589"/>
      <c r="F11" s="589"/>
      <c r="G11" s="589"/>
      <c r="H11" s="589"/>
      <c r="I11" s="589"/>
      <c r="J11" s="589"/>
      <c r="K11" s="565">
        <f t="shared" si="0"/>
        <v>0</v>
      </c>
      <c r="L11" s="359"/>
    </row>
    <row r="12" spans="1:12" ht="12.75">
      <c r="A12" s="563" t="s">
        <v>571</v>
      </c>
      <c r="B12" s="564">
        <v>4</v>
      </c>
      <c r="C12" s="589"/>
      <c r="D12" s="589"/>
      <c r="E12" s="589"/>
      <c r="F12" s="589"/>
      <c r="G12" s="589"/>
      <c r="H12" s="589"/>
      <c r="I12" s="589"/>
      <c r="J12" s="589"/>
      <c r="K12" s="565">
        <f t="shared" si="0"/>
        <v>0</v>
      </c>
      <c r="L12" s="359"/>
    </row>
    <row r="13" spans="1:12" ht="25.5">
      <c r="A13" s="563" t="s">
        <v>92</v>
      </c>
      <c r="B13" s="564">
        <v>5</v>
      </c>
      <c r="C13" s="589"/>
      <c r="D13" s="589"/>
      <c r="E13" s="589"/>
      <c r="F13" s="589"/>
      <c r="G13" s="589"/>
      <c r="H13" s="589"/>
      <c r="I13" s="589"/>
      <c r="J13" s="589"/>
      <c r="K13" s="565">
        <f t="shared" si="0"/>
        <v>0</v>
      </c>
      <c r="L13" s="359"/>
    </row>
    <row r="14" spans="1:12" ht="12.75">
      <c r="A14" s="563" t="s">
        <v>706</v>
      </c>
      <c r="B14" s="564">
        <v>6</v>
      </c>
      <c r="C14" s="589"/>
      <c r="D14" s="589"/>
      <c r="E14" s="589"/>
      <c r="F14" s="589"/>
      <c r="G14" s="589"/>
      <c r="H14" s="589"/>
      <c r="I14" s="589"/>
      <c r="J14" s="589"/>
      <c r="K14" s="565">
        <f t="shared" si="0"/>
        <v>0</v>
      </c>
      <c r="L14" s="359"/>
    </row>
    <row r="15" spans="1:12" ht="12.75">
      <c r="A15" s="563" t="s">
        <v>707</v>
      </c>
      <c r="B15" s="564">
        <v>7</v>
      </c>
      <c r="C15" s="589"/>
      <c r="D15" s="589"/>
      <c r="E15" s="589"/>
      <c r="F15" s="589"/>
      <c r="G15" s="589"/>
      <c r="H15" s="589"/>
      <c r="I15" s="589"/>
      <c r="J15" s="589"/>
      <c r="K15" s="565">
        <f t="shared" si="0"/>
        <v>0</v>
      </c>
      <c r="L15" s="359"/>
    </row>
    <row r="16" spans="1:12" ht="12.75">
      <c r="A16" s="563" t="s">
        <v>93</v>
      </c>
      <c r="B16" s="564">
        <v>8</v>
      </c>
      <c r="C16" s="589"/>
      <c r="D16" s="589"/>
      <c r="E16" s="589"/>
      <c r="F16" s="589"/>
      <c r="G16" s="589"/>
      <c r="H16" s="589"/>
      <c r="I16" s="589"/>
      <c r="J16" s="589"/>
      <c r="K16" s="565">
        <f t="shared" si="0"/>
        <v>0</v>
      </c>
      <c r="L16" s="359"/>
    </row>
    <row r="17" spans="1:12" ht="12.75">
      <c r="A17" s="563" t="s">
        <v>94</v>
      </c>
      <c r="B17" s="564">
        <v>9</v>
      </c>
      <c r="C17" s="589"/>
      <c r="D17" s="589"/>
      <c r="E17" s="589"/>
      <c r="F17" s="589"/>
      <c r="G17" s="589"/>
      <c r="H17" s="589"/>
      <c r="I17" s="589"/>
      <c r="J17" s="589"/>
      <c r="K17" s="565">
        <f t="shared" si="0"/>
        <v>0</v>
      </c>
      <c r="L17" s="359"/>
    </row>
    <row r="18" spans="1:12" ht="12.75">
      <c r="A18" s="563" t="s">
        <v>572</v>
      </c>
      <c r="B18" s="564">
        <v>10</v>
      </c>
      <c r="C18" s="589"/>
      <c r="D18" s="589"/>
      <c r="E18" s="589"/>
      <c r="F18" s="589"/>
      <c r="G18" s="589"/>
      <c r="H18" s="589"/>
      <c r="I18" s="589"/>
      <c r="J18" s="589"/>
      <c r="K18" s="565">
        <f t="shared" si="0"/>
        <v>0</v>
      </c>
      <c r="L18" s="359"/>
    </row>
    <row r="19" spans="1:12" ht="12.75">
      <c r="A19" s="563" t="s">
        <v>97</v>
      </c>
      <c r="B19" s="564">
        <v>11</v>
      </c>
      <c r="C19" s="589"/>
      <c r="D19" s="589"/>
      <c r="E19" s="589"/>
      <c r="F19" s="589"/>
      <c r="G19" s="589"/>
      <c r="H19" s="589"/>
      <c r="I19" s="589"/>
      <c r="J19" s="589"/>
      <c r="K19" s="565">
        <f t="shared" si="0"/>
        <v>0</v>
      </c>
      <c r="L19" s="359"/>
    </row>
    <row r="20" spans="1:12" ht="15.75">
      <c r="A20" s="566"/>
      <c r="B20" s="564"/>
      <c r="C20" s="562"/>
      <c r="D20" s="562"/>
      <c r="E20" s="562"/>
      <c r="F20" s="562"/>
      <c r="G20" s="562"/>
      <c r="H20" s="562"/>
      <c r="I20" s="562"/>
      <c r="J20" s="562"/>
      <c r="K20" s="562"/>
      <c r="L20" s="359"/>
    </row>
    <row r="21" spans="1:12" ht="14.25" customHeight="1">
      <c r="A21" s="560" t="s">
        <v>573</v>
      </c>
      <c r="B21" s="564">
        <v>12</v>
      </c>
      <c r="C21" s="565">
        <f aca="true" t="shared" si="1" ref="C21:K21">C9+C10+C11+C12+C13+C14+C15+C16+C17+C18+C19</f>
        <v>0</v>
      </c>
      <c r="D21" s="565">
        <f t="shared" si="1"/>
        <v>0</v>
      </c>
      <c r="E21" s="565">
        <f t="shared" si="1"/>
        <v>0</v>
      </c>
      <c r="F21" s="565">
        <f t="shared" si="1"/>
        <v>0</v>
      </c>
      <c r="G21" s="565">
        <f t="shared" si="1"/>
        <v>0</v>
      </c>
      <c r="H21" s="565">
        <f t="shared" si="1"/>
        <v>0</v>
      </c>
      <c r="I21" s="565">
        <f t="shared" si="1"/>
        <v>0</v>
      </c>
      <c r="J21" s="565">
        <f t="shared" si="1"/>
        <v>0</v>
      </c>
      <c r="K21" s="565">
        <f t="shared" si="1"/>
        <v>0</v>
      </c>
      <c r="L21" s="359"/>
    </row>
    <row r="22" spans="1:12" ht="12.75">
      <c r="A22" s="563" t="s">
        <v>574</v>
      </c>
      <c r="B22" s="564">
        <v>13</v>
      </c>
      <c r="C22" s="589"/>
      <c r="D22" s="589"/>
      <c r="E22" s="589"/>
      <c r="F22" s="589"/>
      <c r="G22" s="589"/>
      <c r="H22" s="589"/>
      <c r="I22" s="589"/>
      <c r="J22" s="589"/>
      <c r="K22" s="565">
        <f>C22+D22+E22+F22+G22+H22+I22+J22</f>
        <v>0</v>
      </c>
      <c r="L22" s="359"/>
    </row>
    <row r="23" spans="1:12" ht="12.75">
      <c r="A23" s="563" t="s">
        <v>575</v>
      </c>
      <c r="B23" s="564">
        <v>14</v>
      </c>
      <c r="C23" s="589"/>
      <c r="D23" s="589"/>
      <c r="E23" s="589"/>
      <c r="F23" s="589"/>
      <c r="G23" s="589"/>
      <c r="H23" s="589"/>
      <c r="I23" s="589"/>
      <c r="J23" s="589"/>
      <c r="K23" s="565">
        <f>C23+D23+E23+F23+G23+H23+I23+J23</f>
        <v>0</v>
      </c>
      <c r="L23" s="359"/>
    </row>
    <row r="24" spans="1:12" ht="12.75">
      <c r="A24" s="563" t="s">
        <v>576</v>
      </c>
      <c r="B24" s="564">
        <v>15</v>
      </c>
      <c r="C24" s="589"/>
      <c r="D24" s="589"/>
      <c r="E24" s="589"/>
      <c r="F24" s="589"/>
      <c r="G24" s="589"/>
      <c r="H24" s="589"/>
      <c r="I24" s="589"/>
      <c r="J24" s="589"/>
      <c r="K24" s="565">
        <f>C24+D24+E24+F24+G24+H24+I24+J24</f>
        <v>0</v>
      </c>
      <c r="L24" s="359"/>
    </row>
    <row r="25" spans="1:12" ht="15.75">
      <c r="A25" s="566"/>
      <c r="B25" s="564"/>
      <c r="C25" s="562"/>
      <c r="D25" s="562"/>
      <c r="E25" s="562"/>
      <c r="F25" s="562"/>
      <c r="G25" s="562"/>
      <c r="H25" s="562"/>
      <c r="I25" s="562"/>
      <c r="J25" s="562"/>
      <c r="K25" s="562"/>
      <c r="L25" s="359"/>
    </row>
    <row r="26" spans="1:12" ht="12.75">
      <c r="A26" s="560" t="s">
        <v>577</v>
      </c>
      <c r="B26" s="564">
        <v>16</v>
      </c>
      <c r="C26" s="589"/>
      <c r="D26" s="589"/>
      <c r="E26" s="589"/>
      <c r="F26" s="589"/>
      <c r="G26" s="589"/>
      <c r="H26" s="589"/>
      <c r="I26" s="589"/>
      <c r="J26" s="589"/>
      <c r="K26" s="565">
        <f aca="true" t="shared" si="2" ref="K26:K33">C26+D26+E26+F26+G26+H26+I26+J26</f>
        <v>0</v>
      </c>
      <c r="L26" s="359"/>
    </row>
    <row r="27" spans="1:12" ht="12.75">
      <c r="A27" s="563" t="s">
        <v>578</v>
      </c>
      <c r="B27" s="564"/>
      <c r="C27" s="589"/>
      <c r="D27" s="589"/>
      <c r="E27" s="589"/>
      <c r="F27" s="589"/>
      <c r="G27" s="589"/>
      <c r="H27" s="589"/>
      <c r="I27" s="589"/>
      <c r="J27" s="589"/>
      <c r="K27" s="565">
        <f t="shared" si="2"/>
        <v>0</v>
      </c>
      <c r="L27" s="359"/>
    </row>
    <row r="28" spans="1:12" ht="12.75">
      <c r="A28" s="563" t="s">
        <v>579</v>
      </c>
      <c r="B28" s="564"/>
      <c r="C28" s="589"/>
      <c r="D28" s="589"/>
      <c r="E28" s="589"/>
      <c r="F28" s="589"/>
      <c r="G28" s="589"/>
      <c r="H28" s="589"/>
      <c r="I28" s="589"/>
      <c r="J28" s="589"/>
      <c r="K28" s="565">
        <f t="shared" si="2"/>
        <v>0</v>
      </c>
      <c r="L28" s="359"/>
    </row>
    <row r="29" spans="1:12" ht="12.75">
      <c r="A29" s="563" t="s">
        <v>708</v>
      </c>
      <c r="B29" s="564"/>
      <c r="C29" s="589"/>
      <c r="D29" s="589"/>
      <c r="E29" s="589"/>
      <c r="F29" s="589"/>
      <c r="G29" s="589"/>
      <c r="H29" s="589"/>
      <c r="I29" s="589"/>
      <c r="J29" s="589"/>
      <c r="K29" s="565">
        <f t="shared" si="2"/>
        <v>0</v>
      </c>
      <c r="L29" s="359"/>
    </row>
    <row r="30" spans="1:12" ht="12.75">
      <c r="A30" s="563" t="s">
        <v>580</v>
      </c>
      <c r="B30" s="564"/>
      <c r="C30" s="589"/>
      <c r="D30" s="589"/>
      <c r="E30" s="589"/>
      <c r="F30" s="589"/>
      <c r="G30" s="589"/>
      <c r="H30" s="589"/>
      <c r="I30" s="589"/>
      <c r="J30" s="589"/>
      <c r="K30" s="565">
        <f t="shared" si="2"/>
        <v>0</v>
      </c>
      <c r="L30" s="359"/>
    </row>
    <row r="31" spans="1:12" ht="12.75">
      <c r="A31" s="563" t="s">
        <v>581</v>
      </c>
      <c r="B31" s="564"/>
      <c r="C31" s="589"/>
      <c r="D31" s="589"/>
      <c r="E31" s="589"/>
      <c r="F31" s="589"/>
      <c r="G31" s="589"/>
      <c r="H31" s="589"/>
      <c r="I31" s="589"/>
      <c r="J31" s="589"/>
      <c r="K31" s="565">
        <f t="shared" si="2"/>
        <v>0</v>
      </c>
      <c r="L31" s="359"/>
    </row>
    <row r="32" spans="1:12" ht="25.5" customHeight="1">
      <c r="A32" s="563" t="s">
        <v>582</v>
      </c>
      <c r="B32" s="564"/>
      <c r="C32" s="589"/>
      <c r="D32" s="589"/>
      <c r="E32" s="589"/>
      <c r="F32" s="589"/>
      <c r="G32" s="589"/>
      <c r="H32" s="589"/>
      <c r="I32" s="589"/>
      <c r="J32" s="589"/>
      <c r="K32" s="565">
        <f t="shared" si="2"/>
        <v>0</v>
      </c>
      <c r="L32" s="359"/>
    </row>
    <row r="33" spans="1:12" ht="12.75">
      <c r="A33" s="560" t="s">
        <v>583</v>
      </c>
      <c r="B33" s="564">
        <v>17</v>
      </c>
      <c r="C33" s="565">
        <f aca="true" t="shared" si="3" ref="C33:J33">C21+C22+C23+C24+C26+C27+C28+C29+C30+C31+C32</f>
        <v>0</v>
      </c>
      <c r="D33" s="565">
        <f t="shared" si="3"/>
        <v>0</v>
      </c>
      <c r="E33" s="565">
        <f t="shared" si="3"/>
        <v>0</v>
      </c>
      <c r="F33" s="565">
        <f t="shared" si="3"/>
        <v>0</v>
      </c>
      <c r="G33" s="565">
        <f t="shared" si="3"/>
        <v>0</v>
      </c>
      <c r="H33" s="565">
        <f t="shared" si="3"/>
        <v>0</v>
      </c>
      <c r="I33" s="565">
        <f t="shared" si="3"/>
        <v>0</v>
      </c>
      <c r="J33" s="565">
        <f t="shared" si="3"/>
        <v>0</v>
      </c>
      <c r="K33" s="565">
        <f t="shared" si="2"/>
        <v>0</v>
      </c>
      <c r="L33" s="359"/>
    </row>
    <row r="34" spans="1:12" ht="12.75">
      <c r="A34" s="567"/>
      <c r="B34" s="568"/>
      <c r="C34" s="569"/>
      <c r="D34" s="569"/>
      <c r="E34" s="569"/>
      <c r="F34" s="569"/>
      <c r="G34" s="569"/>
      <c r="H34" s="569"/>
      <c r="I34" s="569"/>
      <c r="J34" s="569"/>
      <c r="K34" s="569"/>
      <c r="L34" s="359"/>
    </row>
    <row r="35" spans="1:12" ht="12.75">
      <c r="A35" s="920"/>
      <c r="B35" s="916" t="s">
        <v>78</v>
      </c>
      <c r="C35" s="570" t="s">
        <v>584</v>
      </c>
      <c r="D35" s="916" t="s">
        <v>565</v>
      </c>
      <c r="E35" s="570" t="s">
        <v>585</v>
      </c>
      <c r="F35" s="916" t="s">
        <v>82</v>
      </c>
      <c r="G35" s="916" t="s">
        <v>586</v>
      </c>
      <c r="H35" s="916" t="s">
        <v>567</v>
      </c>
      <c r="I35" s="916" t="s">
        <v>568</v>
      </c>
      <c r="J35" s="916" t="s">
        <v>569</v>
      </c>
      <c r="K35" s="916" t="s">
        <v>48</v>
      </c>
      <c r="L35" s="359"/>
    </row>
    <row r="36" spans="1:12" ht="12.75">
      <c r="A36" s="921"/>
      <c r="B36" s="923"/>
      <c r="C36" s="568" t="s">
        <v>587</v>
      </c>
      <c r="D36" s="923"/>
      <c r="E36" s="568" t="s">
        <v>588</v>
      </c>
      <c r="F36" s="923"/>
      <c r="G36" s="923"/>
      <c r="H36" s="923"/>
      <c r="I36" s="923"/>
      <c r="J36" s="923"/>
      <c r="K36" s="923"/>
      <c r="L36" s="359"/>
    </row>
    <row r="37" spans="1:12" ht="15.75">
      <c r="A37" s="922"/>
      <c r="B37" s="917"/>
      <c r="C37" s="571"/>
      <c r="D37" s="917"/>
      <c r="E37" s="571"/>
      <c r="F37" s="917"/>
      <c r="G37" s="917"/>
      <c r="H37" s="917"/>
      <c r="I37" s="917"/>
      <c r="J37" s="917"/>
      <c r="K37" s="917"/>
      <c r="L37" s="359"/>
    </row>
    <row r="38" spans="1:12" ht="15.75">
      <c r="A38" s="560" t="s">
        <v>102</v>
      </c>
      <c r="B38" s="561"/>
      <c r="C38" s="562"/>
      <c r="D38" s="562"/>
      <c r="E38" s="562"/>
      <c r="F38" s="562"/>
      <c r="G38" s="562"/>
      <c r="H38" s="562"/>
      <c r="I38" s="562"/>
      <c r="J38" s="562"/>
      <c r="K38" s="562"/>
      <c r="L38" s="359"/>
    </row>
    <row r="39" spans="1:12" ht="12.75">
      <c r="A39" s="563" t="s">
        <v>662</v>
      </c>
      <c r="B39" s="564">
        <v>18</v>
      </c>
      <c r="C39" s="589"/>
      <c r="D39" s="589"/>
      <c r="E39" s="589"/>
      <c r="F39" s="589"/>
      <c r="G39" s="589"/>
      <c r="H39" s="589"/>
      <c r="I39" s="589"/>
      <c r="J39" s="589"/>
      <c r="K39" s="565">
        <f>C39+D39+E39+F39+G39+H39+I39+J39</f>
        <v>0</v>
      </c>
      <c r="L39" s="359"/>
    </row>
    <row r="40" spans="1:12" ht="12.75">
      <c r="A40" s="563" t="s">
        <v>663</v>
      </c>
      <c r="B40" s="564">
        <v>19</v>
      </c>
      <c r="C40" s="589"/>
      <c r="D40" s="589"/>
      <c r="E40" s="589"/>
      <c r="F40" s="589"/>
      <c r="G40" s="589"/>
      <c r="H40" s="589"/>
      <c r="I40" s="589"/>
      <c r="J40" s="589"/>
      <c r="K40" s="565">
        <f>C40+D40+E40+F40+G40+H40+I40+J40</f>
        <v>0</v>
      </c>
      <c r="L40" s="359"/>
    </row>
    <row r="41" spans="1:12" ht="12.75">
      <c r="A41" s="563" t="s">
        <v>664</v>
      </c>
      <c r="B41" s="564">
        <v>20</v>
      </c>
      <c r="C41" s="589"/>
      <c r="D41" s="589"/>
      <c r="E41" s="589"/>
      <c r="F41" s="589"/>
      <c r="G41" s="589"/>
      <c r="H41" s="589"/>
      <c r="I41" s="589"/>
      <c r="J41" s="589"/>
      <c r="K41" s="565">
        <f>C41+D41+E41+F41+G41+H41+I41+J41</f>
        <v>0</v>
      </c>
      <c r="L41" s="359"/>
    </row>
    <row r="42" spans="1:12" ht="12.75">
      <c r="A42" s="563" t="s">
        <v>589</v>
      </c>
      <c r="B42" s="564">
        <v>21</v>
      </c>
      <c r="C42" s="589"/>
      <c r="D42" s="589"/>
      <c r="E42" s="589"/>
      <c r="F42" s="589"/>
      <c r="G42" s="589"/>
      <c r="H42" s="589"/>
      <c r="I42" s="589"/>
      <c r="J42" s="589"/>
      <c r="K42" s="565">
        <f>C42+D42+E42+F42+G42+H42+I42+J42</f>
        <v>0</v>
      </c>
      <c r="L42" s="359"/>
    </row>
    <row r="43" spans="1:12" ht="15.75" customHeight="1">
      <c r="A43" s="924" t="s">
        <v>665</v>
      </c>
      <c r="B43" s="916">
        <v>22</v>
      </c>
      <c r="C43" s="926"/>
      <c r="D43" s="926"/>
      <c r="E43" s="926"/>
      <c r="F43" s="926"/>
      <c r="G43" s="926"/>
      <c r="H43" s="926"/>
      <c r="I43" s="926"/>
      <c r="J43" s="926"/>
      <c r="K43" s="928">
        <f>C43+D43+E43+F43+G43+H43+I43+J43</f>
        <v>0</v>
      </c>
      <c r="L43" s="949"/>
    </row>
    <row r="44" spans="1:12" ht="15.75" customHeight="1">
      <c r="A44" s="925"/>
      <c r="B44" s="917"/>
      <c r="C44" s="927"/>
      <c r="D44" s="927"/>
      <c r="E44" s="927"/>
      <c r="F44" s="927"/>
      <c r="G44" s="927"/>
      <c r="H44" s="927"/>
      <c r="I44" s="927"/>
      <c r="J44" s="927"/>
      <c r="K44" s="929"/>
      <c r="L44" s="949"/>
    </row>
    <row r="45" spans="1:12" ht="15.75">
      <c r="A45" s="573"/>
      <c r="B45" s="564"/>
      <c r="C45" s="562"/>
      <c r="D45" s="562"/>
      <c r="E45" s="562"/>
      <c r="F45" s="562"/>
      <c r="G45" s="562"/>
      <c r="H45" s="562"/>
      <c r="I45" s="562"/>
      <c r="J45" s="562"/>
      <c r="K45" s="562"/>
      <c r="L45" s="359"/>
    </row>
    <row r="46" spans="1:12" ht="12.75">
      <c r="A46" s="560" t="s">
        <v>590</v>
      </c>
      <c r="B46" s="564">
        <v>23</v>
      </c>
      <c r="C46" s="565">
        <f aca="true" t="shared" si="4" ref="C46:K46">C39+C40+C41+C42+C43</f>
        <v>0</v>
      </c>
      <c r="D46" s="565">
        <f t="shared" si="4"/>
        <v>0</v>
      </c>
      <c r="E46" s="565">
        <f t="shared" si="4"/>
        <v>0</v>
      </c>
      <c r="F46" s="565">
        <f t="shared" si="4"/>
        <v>0</v>
      </c>
      <c r="G46" s="565">
        <f t="shared" si="4"/>
        <v>0</v>
      </c>
      <c r="H46" s="565">
        <f t="shared" si="4"/>
        <v>0</v>
      </c>
      <c r="I46" s="565">
        <f t="shared" si="4"/>
        <v>0</v>
      </c>
      <c r="J46" s="565">
        <f t="shared" si="4"/>
        <v>0</v>
      </c>
      <c r="K46" s="565">
        <f t="shared" si="4"/>
        <v>0</v>
      </c>
      <c r="L46" s="359"/>
    </row>
    <row r="47" spans="1:12" ht="15.75">
      <c r="A47" s="566"/>
      <c r="B47" s="564"/>
      <c r="C47" s="562"/>
      <c r="D47" s="562"/>
      <c r="E47" s="562"/>
      <c r="F47" s="562"/>
      <c r="G47" s="562"/>
      <c r="H47" s="562"/>
      <c r="I47" s="562"/>
      <c r="J47" s="562"/>
      <c r="K47" s="562"/>
      <c r="L47" s="359"/>
    </row>
    <row r="48" spans="1:12" ht="12.75">
      <c r="A48" s="563" t="s">
        <v>591</v>
      </c>
      <c r="B48" s="564">
        <v>24</v>
      </c>
      <c r="C48" s="589"/>
      <c r="D48" s="589"/>
      <c r="E48" s="589"/>
      <c r="F48" s="589"/>
      <c r="G48" s="589"/>
      <c r="H48" s="589"/>
      <c r="I48" s="589"/>
      <c r="J48" s="589"/>
      <c r="K48" s="565">
        <f>C48+D48+E48+F48+G48+H48+I48+J48</f>
        <v>0</v>
      </c>
      <c r="L48" s="359"/>
    </row>
    <row r="49" spans="1:12" ht="12.75">
      <c r="A49" s="563" t="s">
        <v>107</v>
      </c>
      <c r="B49" s="564">
        <v>25</v>
      </c>
      <c r="C49" s="589"/>
      <c r="D49" s="589"/>
      <c r="E49" s="589"/>
      <c r="F49" s="589"/>
      <c r="G49" s="589"/>
      <c r="H49" s="589"/>
      <c r="I49" s="589"/>
      <c r="J49" s="589"/>
      <c r="K49" s="565">
        <f>C49+D49+E49+F49+G49+H49+I49+J49</f>
        <v>0</v>
      </c>
      <c r="L49" s="359"/>
    </row>
    <row r="50" spans="1:12" ht="15.75">
      <c r="A50" s="573"/>
      <c r="B50" s="564"/>
      <c r="C50" s="562"/>
      <c r="D50" s="562"/>
      <c r="E50" s="562"/>
      <c r="F50" s="562"/>
      <c r="G50" s="562"/>
      <c r="H50" s="562"/>
      <c r="I50" s="562"/>
      <c r="J50" s="562"/>
      <c r="K50" s="562"/>
      <c r="L50" s="359"/>
    </row>
    <row r="51" spans="1:12" ht="12.75">
      <c r="A51" s="560" t="s">
        <v>115</v>
      </c>
      <c r="B51" s="564">
        <v>26</v>
      </c>
      <c r="C51" s="565">
        <f aca="true" t="shared" si="5" ref="C51:K51">C46+C48+C49</f>
        <v>0</v>
      </c>
      <c r="D51" s="565">
        <f t="shared" si="5"/>
        <v>0</v>
      </c>
      <c r="E51" s="565">
        <f t="shared" si="5"/>
        <v>0</v>
      </c>
      <c r="F51" s="565">
        <f t="shared" si="5"/>
        <v>0</v>
      </c>
      <c r="G51" s="565">
        <f t="shared" si="5"/>
        <v>0</v>
      </c>
      <c r="H51" s="565">
        <f t="shared" si="5"/>
        <v>0</v>
      </c>
      <c r="I51" s="565">
        <f t="shared" si="5"/>
        <v>0</v>
      </c>
      <c r="J51" s="565">
        <f t="shared" si="5"/>
        <v>0</v>
      </c>
      <c r="K51" s="565">
        <f t="shared" si="5"/>
        <v>0</v>
      </c>
      <c r="L51" s="359"/>
    </row>
    <row r="52" spans="1:12" ht="15.75">
      <c r="A52" s="566"/>
      <c r="B52" s="564"/>
      <c r="C52" s="562"/>
      <c r="D52" s="562"/>
      <c r="E52" s="562"/>
      <c r="F52" s="562"/>
      <c r="G52" s="562"/>
      <c r="H52" s="562"/>
      <c r="I52" s="562"/>
      <c r="J52" s="562"/>
      <c r="K52" s="562"/>
      <c r="L52" s="359"/>
    </row>
    <row r="53" spans="1:12" ht="12.75">
      <c r="A53" s="563" t="s">
        <v>592</v>
      </c>
      <c r="B53" s="564">
        <v>27</v>
      </c>
      <c r="C53" s="589"/>
      <c r="D53" s="589"/>
      <c r="E53" s="589"/>
      <c r="F53" s="589"/>
      <c r="G53" s="589"/>
      <c r="H53" s="589"/>
      <c r="I53" s="589"/>
      <c r="J53" s="589"/>
      <c r="K53" s="565">
        <f>C53+D53+E53+F53+G53+H53+I53+J53</f>
        <v>0</v>
      </c>
      <c r="L53" s="359"/>
    </row>
    <row r="54" spans="1:12" ht="12.75">
      <c r="A54" s="563" t="s">
        <v>593</v>
      </c>
      <c r="B54" s="564">
        <v>28</v>
      </c>
      <c r="C54" s="589"/>
      <c r="D54" s="589"/>
      <c r="E54" s="589"/>
      <c r="F54" s="589"/>
      <c r="G54" s="589"/>
      <c r="H54" s="589"/>
      <c r="I54" s="589"/>
      <c r="J54" s="589"/>
      <c r="K54" s="565">
        <f>C54+D54+E54+F54+G54+H54+I54+J54</f>
        <v>0</v>
      </c>
      <c r="L54" s="359"/>
    </row>
    <row r="55" spans="1:12" ht="12.75">
      <c r="A55" s="563" t="s">
        <v>594</v>
      </c>
      <c r="B55" s="564">
        <v>29</v>
      </c>
      <c r="C55" s="589"/>
      <c r="D55" s="589"/>
      <c r="E55" s="589"/>
      <c r="F55" s="589"/>
      <c r="G55" s="589"/>
      <c r="H55" s="589"/>
      <c r="I55" s="589"/>
      <c r="J55" s="589"/>
      <c r="K55" s="565">
        <f>C55+D55+E55+F55+G55+H55+I55+J55</f>
        <v>0</v>
      </c>
      <c r="L55" s="359"/>
    </row>
    <row r="56" spans="1:12" ht="15.75">
      <c r="A56" s="574"/>
      <c r="B56" s="564"/>
      <c r="C56" s="562"/>
      <c r="D56" s="562"/>
      <c r="E56" s="562"/>
      <c r="F56" s="562"/>
      <c r="G56" s="562"/>
      <c r="H56" s="562"/>
      <c r="I56" s="562"/>
      <c r="J56" s="562"/>
      <c r="K56" s="562"/>
      <c r="L56" s="359"/>
    </row>
    <row r="57" spans="1:12" ht="12.75">
      <c r="A57" s="560" t="s">
        <v>577</v>
      </c>
      <c r="B57" s="564">
        <v>30</v>
      </c>
      <c r="C57" s="589"/>
      <c r="D57" s="589"/>
      <c r="E57" s="589"/>
      <c r="F57" s="589"/>
      <c r="G57" s="589"/>
      <c r="H57" s="589"/>
      <c r="I57" s="589"/>
      <c r="J57" s="589"/>
      <c r="K57" s="565">
        <f aca="true" t="shared" si="6" ref="K57:K62">C57+D57+E57+F57+G57+H57+I57+J57</f>
        <v>0</v>
      </c>
      <c r="L57" s="359"/>
    </row>
    <row r="58" spans="1:12" ht="15.75">
      <c r="A58" s="563" t="s">
        <v>595</v>
      </c>
      <c r="B58" s="575"/>
      <c r="C58" s="589"/>
      <c r="D58" s="589"/>
      <c r="E58" s="589"/>
      <c r="F58" s="589"/>
      <c r="G58" s="589"/>
      <c r="H58" s="589"/>
      <c r="I58" s="589"/>
      <c r="J58" s="589"/>
      <c r="K58" s="565">
        <f t="shared" si="6"/>
        <v>0</v>
      </c>
      <c r="L58" s="359"/>
    </row>
    <row r="59" spans="1:12" ht="15.75">
      <c r="A59" s="563" t="s">
        <v>596</v>
      </c>
      <c r="B59" s="575"/>
      <c r="C59" s="589"/>
      <c r="D59" s="589"/>
      <c r="E59" s="589"/>
      <c r="F59" s="589"/>
      <c r="G59" s="589"/>
      <c r="H59" s="589"/>
      <c r="I59" s="589"/>
      <c r="J59" s="589"/>
      <c r="K59" s="565">
        <f t="shared" si="6"/>
        <v>0</v>
      </c>
      <c r="L59" s="359"/>
    </row>
    <row r="60" spans="1:12" ht="15.75">
      <c r="A60" s="563" t="s">
        <v>597</v>
      </c>
      <c r="B60" s="575"/>
      <c r="C60" s="589"/>
      <c r="D60" s="589"/>
      <c r="E60" s="589"/>
      <c r="F60" s="589"/>
      <c r="G60" s="589"/>
      <c r="H60" s="589"/>
      <c r="I60" s="589"/>
      <c r="J60" s="589"/>
      <c r="K60" s="565">
        <f t="shared" si="6"/>
        <v>0</v>
      </c>
      <c r="L60" s="359"/>
    </row>
    <row r="61" spans="1:12" ht="15.75">
      <c r="A61" s="563" t="s">
        <v>598</v>
      </c>
      <c r="B61" s="561"/>
      <c r="C61" s="589"/>
      <c r="D61" s="589"/>
      <c r="E61" s="589"/>
      <c r="F61" s="589"/>
      <c r="G61" s="589"/>
      <c r="H61" s="589"/>
      <c r="I61" s="589"/>
      <c r="J61" s="589"/>
      <c r="K61" s="565">
        <f t="shared" si="6"/>
        <v>0</v>
      </c>
      <c r="L61" s="359"/>
    </row>
    <row r="62" spans="1:12" ht="15.75">
      <c r="A62" s="563" t="s">
        <v>581</v>
      </c>
      <c r="B62" s="561"/>
      <c r="C62" s="589"/>
      <c r="D62" s="589"/>
      <c r="E62" s="589"/>
      <c r="F62" s="589"/>
      <c r="G62" s="589"/>
      <c r="H62" s="589"/>
      <c r="I62" s="589"/>
      <c r="J62" s="589"/>
      <c r="K62" s="565">
        <f t="shared" si="6"/>
        <v>0</v>
      </c>
      <c r="L62" s="359"/>
    </row>
    <row r="63" spans="1:12" ht="12.75">
      <c r="A63" s="560" t="s">
        <v>599</v>
      </c>
      <c r="B63" s="564">
        <v>31</v>
      </c>
      <c r="C63" s="565">
        <f aca="true" t="shared" si="7" ref="C63:K63">C51+C53+C54+C55+C57+C58+C59+C60+C61+C62</f>
        <v>0</v>
      </c>
      <c r="D63" s="565">
        <f t="shared" si="7"/>
        <v>0</v>
      </c>
      <c r="E63" s="565">
        <f t="shared" si="7"/>
        <v>0</v>
      </c>
      <c r="F63" s="565">
        <f t="shared" si="7"/>
        <v>0</v>
      </c>
      <c r="G63" s="565">
        <f t="shared" si="7"/>
        <v>0</v>
      </c>
      <c r="H63" s="565">
        <f t="shared" si="7"/>
        <v>0</v>
      </c>
      <c r="I63" s="565">
        <f t="shared" si="7"/>
        <v>0</v>
      </c>
      <c r="J63" s="565">
        <f t="shared" si="7"/>
        <v>0</v>
      </c>
      <c r="K63" s="565">
        <f t="shared" si="7"/>
        <v>0</v>
      </c>
      <c r="L63" s="359"/>
    </row>
    <row r="64" spans="1:12" ht="15.75">
      <c r="A64" s="563"/>
      <c r="B64" s="576"/>
      <c r="C64" s="562"/>
      <c r="D64" s="562"/>
      <c r="E64" s="562"/>
      <c r="F64" s="562"/>
      <c r="G64" s="562"/>
      <c r="H64" s="562"/>
      <c r="I64" s="562"/>
      <c r="J64" s="562"/>
      <c r="K64" s="562"/>
      <c r="L64" s="359"/>
    </row>
    <row r="65" spans="1:12" ht="12.75">
      <c r="A65" s="560" t="s">
        <v>600</v>
      </c>
      <c r="B65" s="564">
        <v>32</v>
      </c>
      <c r="C65" s="565">
        <f aca="true" t="shared" si="8" ref="C65:J65">C33-C63</f>
        <v>0</v>
      </c>
      <c r="D65" s="565">
        <f t="shared" si="8"/>
        <v>0</v>
      </c>
      <c r="E65" s="565">
        <f t="shared" si="8"/>
        <v>0</v>
      </c>
      <c r="F65" s="565">
        <f t="shared" si="8"/>
        <v>0</v>
      </c>
      <c r="G65" s="565">
        <f t="shared" si="8"/>
        <v>0</v>
      </c>
      <c r="H65" s="565">
        <f t="shared" si="8"/>
        <v>0</v>
      </c>
      <c r="I65" s="565">
        <f t="shared" si="8"/>
        <v>0</v>
      </c>
      <c r="J65" s="565">
        <f t="shared" si="8"/>
        <v>0</v>
      </c>
      <c r="K65" s="577"/>
      <c r="L65" s="359"/>
    </row>
    <row r="66" spans="1:12" ht="15.75">
      <c r="A66" s="563"/>
      <c r="B66" s="564"/>
      <c r="C66" s="562"/>
      <c r="D66" s="562"/>
      <c r="E66" s="562"/>
      <c r="F66" s="562"/>
      <c r="G66" s="562"/>
      <c r="H66" s="562"/>
      <c r="I66" s="562"/>
      <c r="J66" s="562"/>
      <c r="K66" s="562"/>
      <c r="L66" s="359"/>
    </row>
    <row r="67" spans="1:12" ht="12.75">
      <c r="A67" s="560" t="s">
        <v>601</v>
      </c>
      <c r="B67" s="564">
        <v>33</v>
      </c>
      <c r="C67" s="565">
        <f>C65</f>
        <v>0</v>
      </c>
      <c r="D67" s="565">
        <f aca="true" t="shared" si="9" ref="D67:J67">C67+D65</f>
        <v>0</v>
      </c>
      <c r="E67" s="565">
        <f t="shared" si="9"/>
        <v>0</v>
      </c>
      <c r="F67" s="565">
        <f t="shared" si="9"/>
        <v>0</v>
      </c>
      <c r="G67" s="565">
        <f t="shared" si="9"/>
        <v>0</v>
      </c>
      <c r="H67" s="565">
        <f t="shared" si="9"/>
        <v>0</v>
      </c>
      <c r="I67" s="565">
        <f t="shared" si="9"/>
        <v>0</v>
      </c>
      <c r="J67" s="565">
        <f t="shared" si="9"/>
        <v>0</v>
      </c>
      <c r="K67" s="577"/>
      <c r="L67" s="359"/>
    </row>
    <row r="68" spans="1:12" ht="15.75">
      <c r="A68" s="563"/>
      <c r="B68" s="564"/>
      <c r="C68" s="562"/>
      <c r="D68" s="562"/>
      <c r="E68" s="562"/>
      <c r="F68" s="562"/>
      <c r="G68" s="562"/>
      <c r="H68" s="562"/>
      <c r="I68" s="562"/>
      <c r="J68" s="562"/>
      <c r="K68" s="562"/>
      <c r="L68" s="359"/>
    </row>
    <row r="69" spans="1:12" ht="12.75">
      <c r="A69" s="560" t="s">
        <v>602</v>
      </c>
      <c r="B69" s="564">
        <v>34</v>
      </c>
      <c r="C69" s="678" t="e">
        <f>(C67/K46)*100</f>
        <v>#DIV/0!</v>
      </c>
      <c r="D69" s="678" t="e">
        <f>(D67/K46)*100</f>
        <v>#DIV/0!</v>
      </c>
      <c r="E69" s="678" t="e">
        <f>(E67/K46)*100</f>
        <v>#DIV/0!</v>
      </c>
      <c r="F69" s="678" t="e">
        <f>(F67/K46)*100</f>
        <v>#DIV/0!</v>
      </c>
      <c r="G69" s="678" t="e">
        <f>(G67/K46)*100</f>
        <v>#DIV/0!</v>
      </c>
      <c r="H69" s="678" t="e">
        <f>(H67/K46)*100</f>
        <v>#DIV/0!</v>
      </c>
      <c r="I69" s="678" t="e">
        <f>(I67/K46)*100</f>
        <v>#DIV/0!</v>
      </c>
      <c r="J69" s="678" t="e">
        <f>(J67/K46)*100</f>
        <v>#DIV/0!</v>
      </c>
      <c r="K69" s="577"/>
      <c r="L69" s="359"/>
    </row>
    <row r="70" spans="1:12" ht="15">
      <c r="A70" s="578"/>
      <c r="B70" s="359"/>
      <c r="C70" s="359"/>
      <c r="D70" s="359"/>
      <c r="E70" s="359"/>
      <c r="F70" s="359"/>
      <c r="G70" s="359"/>
      <c r="H70" s="359"/>
      <c r="I70" s="359"/>
      <c r="J70" s="359"/>
      <c r="K70" s="359"/>
      <c r="L70" s="359"/>
    </row>
    <row r="71" spans="1:12" ht="63" customHeight="1">
      <c r="A71" s="579" t="s">
        <v>603</v>
      </c>
      <c r="B71" s="359"/>
      <c r="C71" s="359"/>
      <c r="D71" s="579"/>
      <c r="E71" s="580"/>
      <c r="F71" s="580"/>
      <c r="G71" s="930" t="s">
        <v>604</v>
      </c>
      <c r="H71" s="930"/>
      <c r="I71" s="930"/>
      <c r="J71" s="930"/>
      <c r="K71" s="580"/>
      <c r="L71" s="359"/>
    </row>
    <row r="72" spans="1:12" ht="15.75">
      <c r="A72" s="579" t="s">
        <v>605</v>
      </c>
      <c r="B72" s="359"/>
      <c r="C72" s="359"/>
      <c r="D72" s="359"/>
      <c r="E72" s="359"/>
      <c r="F72" s="368"/>
      <c r="G72" s="359"/>
      <c r="H72" s="359"/>
      <c r="I72" s="359"/>
      <c r="J72" s="359"/>
      <c r="K72" s="359"/>
      <c r="L72" s="359"/>
    </row>
    <row r="73" spans="1:12" ht="12.75">
      <c r="A73" s="942"/>
      <c r="B73" s="916" t="s">
        <v>606</v>
      </c>
      <c r="C73" s="916" t="s">
        <v>125</v>
      </c>
      <c r="D73" s="916" t="s">
        <v>892</v>
      </c>
      <c r="E73" s="916" t="s">
        <v>607</v>
      </c>
      <c r="F73" s="938"/>
      <c r="G73" s="939"/>
      <c r="H73" s="916" t="s">
        <v>217</v>
      </c>
      <c r="I73" s="916" t="s">
        <v>608</v>
      </c>
      <c r="J73" s="916" t="s">
        <v>219</v>
      </c>
      <c r="K73" s="949"/>
      <c r="L73" s="937"/>
    </row>
    <row r="74" spans="1:12" ht="12.75">
      <c r="A74" s="943"/>
      <c r="B74" s="923"/>
      <c r="C74" s="923"/>
      <c r="D74" s="923"/>
      <c r="E74" s="923"/>
      <c r="F74" s="938"/>
      <c r="G74" s="940"/>
      <c r="H74" s="923"/>
      <c r="I74" s="923"/>
      <c r="J74" s="923"/>
      <c r="K74" s="949"/>
      <c r="L74" s="937"/>
    </row>
    <row r="75" spans="1:12" ht="12.75">
      <c r="A75" s="943"/>
      <c r="B75" s="923"/>
      <c r="C75" s="923"/>
      <c r="D75" s="923"/>
      <c r="E75" s="923"/>
      <c r="F75" s="938"/>
      <c r="G75" s="940"/>
      <c r="H75" s="923"/>
      <c r="I75" s="923"/>
      <c r="J75" s="923"/>
      <c r="K75" s="949"/>
      <c r="L75" s="937"/>
    </row>
    <row r="76" spans="1:12" ht="12.75">
      <c r="A76" s="944"/>
      <c r="B76" s="917"/>
      <c r="C76" s="917"/>
      <c r="D76" s="917"/>
      <c r="E76" s="917"/>
      <c r="F76" s="938"/>
      <c r="G76" s="941"/>
      <c r="H76" s="917"/>
      <c r="I76" s="917"/>
      <c r="J76" s="917"/>
      <c r="K76" s="949"/>
      <c r="L76" s="937"/>
    </row>
    <row r="77" spans="1:12" ht="12.75">
      <c r="A77" s="931">
        <v>1</v>
      </c>
      <c r="B77" s="933"/>
      <c r="C77" s="926"/>
      <c r="D77" s="935"/>
      <c r="E77" s="933"/>
      <c r="F77" s="945"/>
      <c r="G77" s="572" t="s">
        <v>609</v>
      </c>
      <c r="H77" s="926"/>
      <c r="I77" s="926"/>
      <c r="J77" s="928">
        <f>H77+I77</f>
        <v>0</v>
      </c>
      <c r="K77" s="359"/>
      <c r="L77" s="359"/>
    </row>
    <row r="78" spans="1:12" ht="12.75">
      <c r="A78" s="932"/>
      <c r="B78" s="934"/>
      <c r="C78" s="927"/>
      <c r="D78" s="936"/>
      <c r="E78" s="934"/>
      <c r="F78" s="945"/>
      <c r="G78" s="563" t="s">
        <v>610</v>
      </c>
      <c r="H78" s="927"/>
      <c r="I78" s="927"/>
      <c r="J78" s="929"/>
      <c r="K78" s="359"/>
      <c r="L78" s="359"/>
    </row>
    <row r="79" spans="1:12" ht="12.75" customHeight="1">
      <c r="A79" s="931">
        <v>2</v>
      </c>
      <c r="B79" s="933"/>
      <c r="C79" s="926"/>
      <c r="D79" s="935"/>
      <c r="E79" s="933"/>
      <c r="F79" s="945"/>
      <c r="G79" s="572" t="s">
        <v>611</v>
      </c>
      <c r="H79" s="926"/>
      <c r="I79" s="926"/>
      <c r="J79" s="928">
        <f>H79+I79</f>
        <v>0</v>
      </c>
      <c r="K79" s="359"/>
      <c r="L79" s="359"/>
    </row>
    <row r="80" spans="1:12" ht="12.75" customHeight="1">
      <c r="A80" s="932"/>
      <c r="B80" s="934"/>
      <c r="C80" s="927"/>
      <c r="D80" s="936"/>
      <c r="E80" s="934"/>
      <c r="F80" s="945"/>
      <c r="G80" s="563" t="s">
        <v>612</v>
      </c>
      <c r="H80" s="927"/>
      <c r="I80" s="927"/>
      <c r="J80" s="929"/>
      <c r="K80" s="359"/>
      <c r="L80" s="359"/>
    </row>
    <row r="81" spans="1:12" ht="15.75">
      <c r="A81" s="560">
        <v>3</v>
      </c>
      <c r="B81" s="591"/>
      <c r="C81" s="386"/>
      <c r="D81" s="664"/>
      <c r="E81" s="591"/>
      <c r="F81" s="581"/>
      <c r="G81" s="582" t="s">
        <v>613</v>
      </c>
      <c r="H81" s="386"/>
      <c r="I81" s="386"/>
      <c r="J81" s="387">
        <f aca="true" t="shared" si="10" ref="J81:J88">H81+I81</f>
        <v>0</v>
      </c>
      <c r="K81" s="359"/>
      <c r="L81" s="359"/>
    </row>
    <row r="82" spans="1:12" ht="15.75">
      <c r="A82" s="560">
        <v>4</v>
      </c>
      <c r="B82" s="591"/>
      <c r="C82" s="386"/>
      <c r="D82" s="664"/>
      <c r="E82" s="591"/>
      <c r="F82" s="581"/>
      <c r="G82" s="582" t="s">
        <v>614</v>
      </c>
      <c r="H82" s="386"/>
      <c r="I82" s="386"/>
      <c r="J82" s="387">
        <f t="shared" si="10"/>
        <v>0</v>
      </c>
      <c r="K82" s="359"/>
      <c r="L82" s="359"/>
    </row>
    <row r="83" spans="1:12" ht="15.75">
      <c r="A83" s="560">
        <v>5</v>
      </c>
      <c r="B83" s="591"/>
      <c r="C83" s="386"/>
      <c r="D83" s="664"/>
      <c r="E83" s="591"/>
      <c r="F83" s="581"/>
      <c r="G83" s="582" t="s">
        <v>615</v>
      </c>
      <c r="H83" s="386"/>
      <c r="I83" s="386"/>
      <c r="J83" s="387">
        <f t="shared" si="10"/>
        <v>0</v>
      </c>
      <c r="K83" s="359"/>
      <c r="L83" s="359"/>
    </row>
    <row r="84" spans="1:12" ht="25.5">
      <c r="A84" s="583">
        <v>6</v>
      </c>
      <c r="B84" s="592"/>
      <c r="C84" s="590"/>
      <c r="D84" s="670"/>
      <c r="E84" s="592"/>
      <c r="F84" s="581"/>
      <c r="G84" s="582" t="s">
        <v>616</v>
      </c>
      <c r="H84" s="590"/>
      <c r="I84" s="590"/>
      <c r="J84" s="584">
        <f t="shared" si="10"/>
        <v>0</v>
      </c>
      <c r="K84" s="359"/>
      <c r="L84" s="359"/>
    </row>
    <row r="85" spans="1:12" ht="15.75">
      <c r="A85" s="560">
        <v>7</v>
      </c>
      <c r="B85" s="591"/>
      <c r="C85" s="386"/>
      <c r="D85" s="664"/>
      <c r="E85" s="591"/>
      <c r="F85" s="581"/>
      <c r="G85" s="582" t="s">
        <v>617</v>
      </c>
      <c r="H85" s="386"/>
      <c r="I85" s="386"/>
      <c r="J85" s="387">
        <f t="shared" si="10"/>
        <v>0</v>
      </c>
      <c r="K85" s="359"/>
      <c r="L85" s="359"/>
    </row>
    <row r="86" spans="1:12" ht="25.5">
      <c r="A86" s="560">
        <v>8</v>
      </c>
      <c r="B86" s="591"/>
      <c r="C86" s="386"/>
      <c r="D86" s="664"/>
      <c r="E86" s="591"/>
      <c r="F86" s="581"/>
      <c r="G86" s="582" t="s">
        <v>618</v>
      </c>
      <c r="H86" s="386"/>
      <c r="I86" s="386"/>
      <c r="J86" s="387">
        <f t="shared" si="10"/>
        <v>0</v>
      </c>
      <c r="K86" s="359"/>
      <c r="L86" s="359"/>
    </row>
    <row r="87" spans="1:12" ht="25.5">
      <c r="A87" s="583">
        <v>9</v>
      </c>
      <c r="B87" s="592"/>
      <c r="C87" s="590"/>
      <c r="D87" s="670"/>
      <c r="E87" s="592"/>
      <c r="F87" s="581"/>
      <c r="G87" s="582" t="s">
        <v>619</v>
      </c>
      <c r="H87" s="590"/>
      <c r="I87" s="590"/>
      <c r="J87" s="584">
        <f t="shared" si="10"/>
        <v>0</v>
      </c>
      <c r="K87" s="359"/>
      <c r="L87" s="359"/>
    </row>
    <row r="88" spans="1:12" ht="15.75">
      <c r="A88" s="560">
        <v>10</v>
      </c>
      <c r="B88" s="591"/>
      <c r="C88" s="386"/>
      <c r="D88" s="664"/>
      <c r="E88" s="591"/>
      <c r="F88" s="581"/>
      <c r="G88" s="563" t="s">
        <v>142</v>
      </c>
      <c r="H88" s="386"/>
      <c r="I88" s="386"/>
      <c r="J88" s="387">
        <f t="shared" si="10"/>
        <v>0</v>
      </c>
      <c r="K88" s="359"/>
      <c r="L88" s="359"/>
    </row>
    <row r="89" spans="1:12" ht="15.75">
      <c r="A89" s="946"/>
      <c r="B89" s="585"/>
      <c r="C89" s="928">
        <f>SUM(C77:C88)</f>
        <v>0</v>
      </c>
      <c r="D89" s="948"/>
      <c r="E89" s="946"/>
      <c r="F89" s="947"/>
      <c r="G89" s="585"/>
      <c r="H89" s="928">
        <f>SUM(H77:H88)</f>
        <v>0</v>
      </c>
      <c r="I89" s="928">
        <f>SUM(I77:I88)</f>
        <v>0</v>
      </c>
      <c r="J89" s="928">
        <f>SUM(J77:J88)</f>
        <v>0</v>
      </c>
      <c r="K89" s="359"/>
      <c r="L89" s="359"/>
    </row>
    <row r="90" spans="1:12" ht="12.75">
      <c r="A90" s="947"/>
      <c r="B90" s="586" t="s">
        <v>11</v>
      </c>
      <c r="C90" s="929"/>
      <c r="D90" s="945"/>
      <c r="E90" s="947"/>
      <c r="F90" s="947"/>
      <c r="G90" s="586" t="s">
        <v>620</v>
      </c>
      <c r="H90" s="929"/>
      <c r="I90" s="929"/>
      <c r="J90" s="929"/>
      <c r="K90" s="359"/>
      <c r="L90" s="359"/>
    </row>
    <row r="91" spans="1:12" ht="15.75">
      <c r="A91" s="587"/>
      <c r="B91" s="359"/>
      <c r="C91" s="359"/>
      <c r="D91" s="359"/>
      <c r="E91" s="359"/>
      <c r="F91" s="359"/>
      <c r="G91" s="359"/>
      <c r="H91" s="359"/>
      <c r="I91" s="359"/>
      <c r="J91" s="359"/>
      <c r="K91" s="359"/>
      <c r="L91" s="359"/>
    </row>
    <row r="92" spans="1:12" ht="12.75">
      <c r="A92" s="588" t="s">
        <v>621</v>
      </c>
      <c r="B92" s="588"/>
      <c r="C92" s="588"/>
      <c r="D92" s="359"/>
      <c r="E92" s="359"/>
      <c r="F92" s="359"/>
      <c r="G92" s="359"/>
      <c r="H92" s="359"/>
      <c r="I92" s="359"/>
      <c r="J92" s="359"/>
      <c r="K92" s="359"/>
      <c r="L92" s="359"/>
    </row>
    <row r="93" spans="1:12" ht="12.75">
      <c r="A93" s="588" t="s">
        <v>622</v>
      </c>
      <c r="B93" s="588"/>
      <c r="C93" s="588"/>
      <c r="D93" s="359"/>
      <c r="E93" s="359"/>
      <c r="F93" s="359"/>
      <c r="G93" s="359"/>
      <c r="H93" s="359"/>
      <c r="I93" s="359"/>
      <c r="J93" s="359"/>
      <c r="K93" s="359"/>
      <c r="L93" s="359"/>
    </row>
    <row r="94" spans="1:12" ht="12.75">
      <c r="A94" s="588" t="s">
        <v>623</v>
      </c>
      <c r="B94" s="588"/>
      <c r="C94" s="588"/>
      <c r="D94" s="359"/>
      <c r="E94" s="359"/>
      <c r="F94" s="359"/>
      <c r="G94" s="359"/>
      <c r="H94" s="359"/>
      <c r="I94" s="359"/>
      <c r="J94" s="359"/>
      <c r="K94" s="359"/>
      <c r="L94" s="359"/>
    </row>
    <row r="95" spans="1:12" ht="12.75">
      <c r="A95" s="588" t="s">
        <v>624</v>
      </c>
      <c r="B95" s="588"/>
      <c r="C95" s="588"/>
      <c r="D95" s="359"/>
      <c r="E95" s="359"/>
      <c r="F95" s="359"/>
      <c r="G95" s="359"/>
      <c r="H95" s="359"/>
      <c r="I95" s="359"/>
      <c r="J95" s="359"/>
      <c r="K95" s="359"/>
      <c r="L95" s="359"/>
    </row>
    <row r="96" spans="1:12" ht="39" customHeight="1">
      <c r="A96" s="359"/>
      <c r="B96" s="359"/>
      <c r="C96" s="359"/>
      <c r="D96" s="359"/>
      <c r="E96" s="359"/>
      <c r="F96" s="359"/>
      <c r="G96" s="359"/>
      <c r="H96" s="359"/>
      <c r="I96" s="359"/>
      <c r="J96" s="359"/>
      <c r="K96" s="359"/>
      <c r="L96" s="359"/>
    </row>
  </sheetData>
  <sheetProtection password="DCA9" sheet="1"/>
  <mergeCells count="71">
    <mergeCell ref="L43:L44"/>
    <mergeCell ref="F89:F90"/>
    <mergeCell ref="H89:H90"/>
    <mergeCell ref="I89:I90"/>
    <mergeCell ref="J89:J90"/>
    <mergeCell ref="J77:J78"/>
    <mergeCell ref="J79:J80"/>
    <mergeCell ref="I73:I76"/>
    <mergeCell ref="J73:J76"/>
    <mergeCell ref="K73:K76"/>
    <mergeCell ref="A89:A90"/>
    <mergeCell ref="C89:C90"/>
    <mergeCell ref="D89:D90"/>
    <mergeCell ref="E89:E90"/>
    <mergeCell ref="A79:A80"/>
    <mergeCell ref="B79:B80"/>
    <mergeCell ref="C79:C80"/>
    <mergeCell ref="D79:D80"/>
    <mergeCell ref="E79:E80"/>
    <mergeCell ref="F79:F80"/>
    <mergeCell ref="H79:H80"/>
    <mergeCell ref="I79:I80"/>
    <mergeCell ref="E77:E78"/>
    <mergeCell ref="F77:F78"/>
    <mergeCell ref="H77:H78"/>
    <mergeCell ref="I77:I78"/>
    <mergeCell ref="A77:A78"/>
    <mergeCell ref="B77:B78"/>
    <mergeCell ref="C77:C78"/>
    <mergeCell ref="D77:D78"/>
    <mergeCell ref="L73:L76"/>
    <mergeCell ref="E73:E76"/>
    <mergeCell ref="F73:F76"/>
    <mergeCell ref="G73:G76"/>
    <mergeCell ref="H73:H76"/>
    <mergeCell ref="A73:A76"/>
    <mergeCell ref="B73:B76"/>
    <mergeCell ref="C73:C76"/>
    <mergeCell ref="D73:D76"/>
    <mergeCell ref="I43:I44"/>
    <mergeCell ref="J43:J44"/>
    <mergeCell ref="K43:K44"/>
    <mergeCell ref="G71:J71"/>
    <mergeCell ref="J35:J37"/>
    <mergeCell ref="K35:K37"/>
    <mergeCell ref="A43:A44"/>
    <mergeCell ref="B43:B44"/>
    <mergeCell ref="C43:C44"/>
    <mergeCell ref="D43:D44"/>
    <mergeCell ref="E43:E44"/>
    <mergeCell ref="F43:F44"/>
    <mergeCell ref="G43:G44"/>
    <mergeCell ref="H43:H44"/>
    <mergeCell ref="I6:I7"/>
    <mergeCell ref="J6:J7"/>
    <mergeCell ref="K6:K7"/>
    <mergeCell ref="A35:A37"/>
    <mergeCell ref="B35:B37"/>
    <mergeCell ref="D35:D37"/>
    <mergeCell ref="F35:F37"/>
    <mergeCell ref="G35:G37"/>
    <mergeCell ref="H35:H37"/>
    <mergeCell ref="I35:I37"/>
    <mergeCell ref="E6:E7"/>
    <mergeCell ref="F6:F7"/>
    <mergeCell ref="G6:G7"/>
    <mergeCell ref="H6:H7"/>
    <mergeCell ref="A6:A7"/>
    <mergeCell ref="B6:B7"/>
    <mergeCell ref="C6:C7"/>
    <mergeCell ref="D6:D7"/>
  </mergeCells>
  <printOptions/>
  <pageMargins left="0.75" right="0.75" top="1" bottom="1" header="0.5" footer="0.5"/>
  <pageSetup fitToHeight="2"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N249"/>
  <sheetViews>
    <sheetView zoomScalePageLayoutView="0" workbookViewId="0" topLeftCell="A235">
      <selection activeCell="A2" sqref="A2"/>
    </sheetView>
  </sheetViews>
  <sheetFormatPr defaultColWidth="0" defaultRowHeight="12.75" customHeight="1" zeroHeight="1"/>
  <cols>
    <col min="1" max="1" width="58.140625" style="0" customWidth="1"/>
    <col min="2" max="2" width="11.421875" style="0" customWidth="1"/>
    <col min="3" max="3" width="12.28125" style="0" customWidth="1"/>
    <col min="4" max="4" width="12.7109375" style="0" customWidth="1"/>
    <col min="5" max="5" width="12.421875" style="0" customWidth="1"/>
    <col min="6" max="6" width="13.140625" style="0" customWidth="1"/>
    <col min="7" max="7" width="12.8515625" style="0" customWidth="1"/>
    <col min="8" max="8" width="12.421875" style="0" customWidth="1"/>
    <col min="9" max="9" width="15.8515625" style="0" customWidth="1"/>
    <col min="10" max="10" width="12.28125" style="0" customWidth="1"/>
    <col min="11" max="11" width="11.00390625" style="0" customWidth="1"/>
    <col min="12" max="12" width="12.57421875" style="0" customWidth="1"/>
    <col min="13" max="13" width="2.7109375" style="62" customWidth="1"/>
    <col min="14" max="16384" width="0" style="0" hidden="1" customWidth="1"/>
  </cols>
  <sheetData>
    <row r="1" spans="1:13" s="60" customFormat="1" ht="12.75" customHeight="1">
      <c r="A1" s="61"/>
      <c r="B1" s="61"/>
      <c r="C1" s="61"/>
      <c r="D1" s="61"/>
      <c r="E1" s="61"/>
      <c r="F1" s="61"/>
      <c r="G1" s="61"/>
      <c r="H1" s="61"/>
      <c r="I1" s="61"/>
      <c r="J1" s="61"/>
      <c r="K1" s="61"/>
      <c r="L1" s="61"/>
      <c r="M1" s="61"/>
    </row>
    <row r="2" spans="1:13" s="60" customFormat="1" ht="27" customHeight="1">
      <c r="A2" s="303" t="s">
        <v>667</v>
      </c>
      <c r="B2" s="61"/>
      <c r="C2" s="61"/>
      <c r="D2" s="61"/>
      <c r="E2" s="61"/>
      <c r="F2" s="61"/>
      <c r="G2" s="61"/>
      <c r="H2" s="61"/>
      <c r="I2" s="304" t="s">
        <v>666</v>
      </c>
      <c r="J2" s="61"/>
      <c r="K2" s="61"/>
      <c r="L2" s="61"/>
      <c r="M2" s="61"/>
    </row>
    <row r="3" spans="1:13" s="60" customFormat="1" ht="24" customHeight="1">
      <c r="A3" s="311" t="s">
        <v>668</v>
      </c>
      <c r="B3" s="61"/>
      <c r="C3" s="61"/>
      <c r="D3" s="61"/>
      <c r="E3" s="61"/>
      <c r="F3" s="61"/>
      <c r="G3" s="61"/>
      <c r="H3" s="61"/>
      <c r="I3" s="61"/>
      <c r="J3" s="61"/>
      <c r="K3" s="61"/>
      <c r="L3" s="61"/>
      <c r="M3" s="61"/>
    </row>
    <row r="4" spans="1:14" ht="35.25" customHeight="1">
      <c r="A4" s="950"/>
      <c r="B4" s="952" t="s">
        <v>78</v>
      </c>
      <c r="C4" s="952" t="s">
        <v>79</v>
      </c>
      <c r="D4" s="952" t="s">
        <v>80</v>
      </c>
      <c r="E4" s="952" t="s">
        <v>81</v>
      </c>
      <c r="F4" s="952" t="s">
        <v>82</v>
      </c>
      <c r="G4" s="952" t="s">
        <v>83</v>
      </c>
      <c r="H4" s="952" t="s">
        <v>84</v>
      </c>
      <c r="I4" s="952" t="s">
        <v>85</v>
      </c>
      <c r="J4" s="952" t="s">
        <v>86</v>
      </c>
      <c r="K4" s="952" t="s">
        <v>87</v>
      </c>
      <c r="L4" s="952" t="s">
        <v>48</v>
      </c>
      <c r="M4" s="61"/>
      <c r="N4" s="62"/>
    </row>
    <row r="5" spans="1:14" ht="9.75" customHeight="1">
      <c r="A5" s="951"/>
      <c r="B5" s="953"/>
      <c r="C5" s="953"/>
      <c r="D5" s="953"/>
      <c r="E5" s="953"/>
      <c r="F5" s="953"/>
      <c r="G5" s="953"/>
      <c r="H5" s="953"/>
      <c r="I5" s="953"/>
      <c r="J5" s="953"/>
      <c r="K5" s="953"/>
      <c r="L5" s="953"/>
      <c r="M5" s="61"/>
      <c r="N5" s="62"/>
    </row>
    <row r="6" spans="1:14" ht="15.75">
      <c r="A6" s="63" t="s">
        <v>88</v>
      </c>
      <c r="B6" s="64"/>
      <c r="C6" s="310"/>
      <c r="D6" s="305"/>
      <c r="E6" s="305"/>
      <c r="F6" s="305"/>
      <c r="G6" s="305"/>
      <c r="H6" s="305"/>
      <c r="I6" s="305"/>
      <c r="J6" s="305"/>
      <c r="K6" s="305"/>
      <c r="L6" s="305"/>
      <c r="M6" s="61"/>
      <c r="N6" s="62"/>
    </row>
    <row r="7" spans="1:14" ht="15.75">
      <c r="A7" s="65"/>
      <c r="B7" s="64"/>
      <c r="C7" s="310"/>
      <c r="D7" s="305"/>
      <c r="E7" s="305"/>
      <c r="F7" s="305"/>
      <c r="G7" s="305"/>
      <c r="H7" s="305"/>
      <c r="I7" s="305"/>
      <c r="J7" s="305"/>
      <c r="K7" s="305"/>
      <c r="L7" s="305"/>
      <c r="M7" s="61"/>
      <c r="N7" s="62"/>
    </row>
    <row r="8" spans="1:14" ht="12.75">
      <c r="A8" s="66" t="s">
        <v>89</v>
      </c>
      <c r="B8" s="67">
        <v>1</v>
      </c>
      <c r="C8" s="652"/>
      <c r="D8" s="650"/>
      <c r="E8" s="650"/>
      <c r="F8" s="650"/>
      <c r="G8" s="650"/>
      <c r="H8" s="650"/>
      <c r="I8" s="650"/>
      <c r="J8" s="650"/>
      <c r="K8" s="650"/>
      <c r="L8" s="307">
        <f aca="true" t="shared" si="0" ref="L8:L16">C8+D8+E8+F8+G8+H8+I8+J8+K8</f>
        <v>0</v>
      </c>
      <c r="M8" s="61"/>
      <c r="N8" s="62"/>
    </row>
    <row r="9" spans="1:14" ht="25.5">
      <c r="A9" s="68" t="s">
        <v>90</v>
      </c>
      <c r="B9" s="69">
        <v>2</v>
      </c>
      <c r="C9" s="653"/>
      <c r="D9" s="651"/>
      <c r="E9" s="651"/>
      <c r="F9" s="651"/>
      <c r="G9" s="651"/>
      <c r="H9" s="651"/>
      <c r="I9" s="651"/>
      <c r="J9" s="651"/>
      <c r="K9" s="651"/>
      <c r="L9" s="307">
        <f t="shared" si="0"/>
        <v>0</v>
      </c>
      <c r="M9" s="61"/>
      <c r="N9" s="62"/>
    </row>
    <row r="10" spans="1:14" ht="12.75">
      <c r="A10" s="66" t="s">
        <v>91</v>
      </c>
      <c r="B10" s="67">
        <v>3</v>
      </c>
      <c r="C10" s="652"/>
      <c r="D10" s="650"/>
      <c r="E10" s="650"/>
      <c r="F10" s="650"/>
      <c r="G10" s="650"/>
      <c r="H10" s="650"/>
      <c r="I10" s="650"/>
      <c r="J10" s="650"/>
      <c r="K10" s="650"/>
      <c r="L10" s="307">
        <f t="shared" si="0"/>
        <v>0</v>
      </c>
      <c r="M10" s="61"/>
      <c r="N10" s="62"/>
    </row>
    <row r="11" spans="1:14" ht="25.5">
      <c r="A11" s="68" t="s">
        <v>92</v>
      </c>
      <c r="B11" s="70">
        <v>4</v>
      </c>
      <c r="C11" s="654"/>
      <c r="D11" s="651"/>
      <c r="E11" s="651"/>
      <c r="F11" s="651"/>
      <c r="G11" s="651"/>
      <c r="H11" s="651"/>
      <c r="I11" s="651"/>
      <c r="J11" s="651"/>
      <c r="K11" s="651"/>
      <c r="L11" s="307">
        <f t="shared" si="0"/>
        <v>0</v>
      </c>
      <c r="M11" s="61"/>
      <c r="N11" s="62"/>
    </row>
    <row r="12" spans="1:14" ht="12.75">
      <c r="A12" s="66" t="s">
        <v>93</v>
      </c>
      <c r="B12" s="67">
        <v>5</v>
      </c>
      <c r="C12" s="652"/>
      <c r="D12" s="650"/>
      <c r="E12" s="650"/>
      <c r="F12" s="650"/>
      <c r="G12" s="650"/>
      <c r="H12" s="650"/>
      <c r="I12" s="650"/>
      <c r="J12" s="650"/>
      <c r="K12" s="650"/>
      <c r="L12" s="307">
        <f t="shared" si="0"/>
        <v>0</v>
      </c>
      <c r="M12" s="61"/>
      <c r="N12" s="62"/>
    </row>
    <row r="13" spans="1:14" ht="12.75">
      <c r="A13" s="66" t="s">
        <v>94</v>
      </c>
      <c r="B13" s="67">
        <v>6</v>
      </c>
      <c r="C13" s="652"/>
      <c r="D13" s="650"/>
      <c r="E13" s="650"/>
      <c r="F13" s="650"/>
      <c r="G13" s="650"/>
      <c r="H13" s="650"/>
      <c r="I13" s="650"/>
      <c r="J13" s="650"/>
      <c r="K13" s="650"/>
      <c r="L13" s="307">
        <f t="shared" si="0"/>
        <v>0</v>
      </c>
      <c r="M13" s="61"/>
      <c r="N13" s="62"/>
    </row>
    <row r="14" spans="1:14" ht="12.75">
      <c r="A14" s="68" t="s">
        <v>95</v>
      </c>
      <c r="B14" s="70">
        <v>7</v>
      </c>
      <c r="C14" s="654"/>
      <c r="D14" s="651"/>
      <c r="E14" s="651"/>
      <c r="F14" s="651"/>
      <c r="G14" s="651"/>
      <c r="H14" s="651"/>
      <c r="I14" s="651"/>
      <c r="J14" s="651"/>
      <c r="K14" s="651"/>
      <c r="L14" s="307">
        <f t="shared" si="0"/>
        <v>0</v>
      </c>
      <c r="M14" s="61"/>
      <c r="N14" s="62"/>
    </row>
    <row r="15" spans="1:14" ht="12.75">
      <c r="A15" s="66" t="s">
        <v>96</v>
      </c>
      <c r="B15" s="67">
        <v>8</v>
      </c>
      <c r="C15" s="652"/>
      <c r="D15" s="650"/>
      <c r="E15" s="650"/>
      <c r="F15" s="650"/>
      <c r="G15" s="650"/>
      <c r="H15" s="650"/>
      <c r="I15" s="650"/>
      <c r="J15" s="650"/>
      <c r="K15" s="650"/>
      <c r="L15" s="307">
        <f t="shared" si="0"/>
        <v>0</v>
      </c>
      <c r="M15" s="61"/>
      <c r="N15" s="62"/>
    </row>
    <row r="16" spans="1:14" ht="12.75">
      <c r="A16" s="66" t="s">
        <v>97</v>
      </c>
      <c r="B16" s="67">
        <v>9</v>
      </c>
      <c r="C16" s="652"/>
      <c r="D16" s="650"/>
      <c r="E16" s="650"/>
      <c r="F16" s="650"/>
      <c r="G16" s="650"/>
      <c r="H16" s="650"/>
      <c r="I16" s="650"/>
      <c r="J16" s="650"/>
      <c r="K16" s="650"/>
      <c r="L16" s="307">
        <f t="shared" si="0"/>
        <v>0</v>
      </c>
      <c r="M16" s="61"/>
      <c r="N16" s="62"/>
    </row>
    <row r="17" spans="1:14" ht="15.75">
      <c r="A17" s="65"/>
      <c r="B17" s="67"/>
      <c r="C17" s="308"/>
      <c r="D17" s="306"/>
      <c r="E17" s="306"/>
      <c r="F17" s="306"/>
      <c r="G17" s="306"/>
      <c r="H17" s="306"/>
      <c r="I17" s="306"/>
      <c r="J17" s="306"/>
      <c r="K17" s="306"/>
      <c r="L17" s="306"/>
      <c r="M17" s="61"/>
      <c r="N17" s="62"/>
    </row>
    <row r="18" spans="1:14" ht="12.75">
      <c r="A18" s="63" t="s">
        <v>6</v>
      </c>
      <c r="B18" s="67">
        <v>10</v>
      </c>
      <c r="C18" s="307">
        <f>C8+C9+C10+C11+C12+C13+C14+C15+C16</f>
        <v>0</v>
      </c>
      <c r="D18" s="307">
        <f>D8+D9+D10+D11+D12+D13+D14+D15+D16</f>
        <v>0</v>
      </c>
      <c r="E18" s="307">
        <f aca="true" t="shared" si="1" ref="E18:L18">E8+E9+E10+E11+E12+E13+E14+E15+E16</f>
        <v>0</v>
      </c>
      <c r="F18" s="307">
        <f t="shared" si="1"/>
        <v>0</v>
      </c>
      <c r="G18" s="307">
        <f t="shared" si="1"/>
        <v>0</v>
      </c>
      <c r="H18" s="307">
        <f t="shared" si="1"/>
        <v>0</v>
      </c>
      <c r="I18" s="307">
        <f t="shared" si="1"/>
        <v>0</v>
      </c>
      <c r="J18" s="307">
        <f t="shared" si="1"/>
        <v>0</v>
      </c>
      <c r="K18" s="307">
        <f t="shared" si="1"/>
        <v>0</v>
      </c>
      <c r="L18" s="307">
        <f t="shared" si="1"/>
        <v>0</v>
      </c>
      <c r="M18" s="61"/>
      <c r="N18" s="62"/>
    </row>
    <row r="19" spans="1:14" ht="15.75">
      <c r="A19" s="65"/>
      <c r="B19" s="67"/>
      <c r="C19" s="308"/>
      <c r="D19" s="309"/>
      <c r="E19" s="309"/>
      <c r="F19" s="309"/>
      <c r="G19" s="309"/>
      <c r="H19" s="309"/>
      <c r="I19" s="309"/>
      <c r="J19" s="309"/>
      <c r="K19" s="309"/>
      <c r="L19" s="309"/>
      <c r="M19" s="61"/>
      <c r="N19" s="62"/>
    </row>
    <row r="20" spans="1:14" ht="12.75">
      <c r="A20" s="66" t="s">
        <v>98</v>
      </c>
      <c r="B20" s="67">
        <v>11</v>
      </c>
      <c r="C20" s="652"/>
      <c r="D20" s="652"/>
      <c r="E20" s="652"/>
      <c r="F20" s="652"/>
      <c r="G20" s="652"/>
      <c r="H20" s="652"/>
      <c r="I20" s="652"/>
      <c r="J20" s="652"/>
      <c r="K20" s="652"/>
      <c r="L20" s="307">
        <f>C20+D20+E20+F20+G20+H20+I20+J20+K20</f>
        <v>0</v>
      </c>
      <c r="M20" s="61"/>
      <c r="N20" s="62"/>
    </row>
    <row r="21" spans="1:14" ht="12.75">
      <c r="A21" s="66" t="s">
        <v>99</v>
      </c>
      <c r="B21" s="67">
        <v>12</v>
      </c>
      <c r="C21" s="652"/>
      <c r="D21" s="652"/>
      <c r="E21" s="652"/>
      <c r="F21" s="652"/>
      <c r="G21" s="652"/>
      <c r="H21" s="652"/>
      <c r="I21" s="652"/>
      <c r="J21" s="652"/>
      <c r="K21" s="652"/>
      <c r="L21" s="307">
        <f>C21+D21+E21+F21+G21+H21+I21+J21+K21</f>
        <v>0</v>
      </c>
      <c r="M21" s="61"/>
      <c r="N21" s="62"/>
    </row>
    <row r="22" spans="1:14" ht="12.75">
      <c r="A22" s="66" t="s">
        <v>100</v>
      </c>
      <c r="B22" s="67">
        <v>13</v>
      </c>
      <c r="C22" s="652"/>
      <c r="D22" s="652"/>
      <c r="E22" s="652"/>
      <c r="F22" s="652"/>
      <c r="G22" s="652"/>
      <c r="H22" s="652"/>
      <c r="I22" s="652"/>
      <c r="J22" s="652"/>
      <c r="K22" s="652"/>
      <c r="L22" s="307">
        <f>C22+D22+E22+F22+G22+H22+I22+J22+K22</f>
        <v>0</v>
      </c>
      <c r="M22" s="61"/>
      <c r="N22" s="62"/>
    </row>
    <row r="23" spans="1:14" ht="12.75">
      <c r="A23" s="72"/>
      <c r="B23" s="67"/>
      <c r="C23" s="308"/>
      <c r="D23" s="309"/>
      <c r="E23" s="309"/>
      <c r="F23" s="309"/>
      <c r="G23" s="309"/>
      <c r="H23" s="309"/>
      <c r="I23" s="309"/>
      <c r="J23" s="309"/>
      <c r="K23" s="309"/>
      <c r="L23" s="309"/>
      <c r="M23" s="61"/>
      <c r="N23" s="62"/>
    </row>
    <row r="24" spans="1:14" ht="12.75">
      <c r="A24" s="63" t="s">
        <v>101</v>
      </c>
      <c r="B24" s="67">
        <v>14</v>
      </c>
      <c r="C24" s="307">
        <f aca="true" t="shared" si="2" ref="C24:L24">C18+C20+C21+C22</f>
        <v>0</v>
      </c>
      <c r="D24" s="307">
        <f t="shared" si="2"/>
        <v>0</v>
      </c>
      <c r="E24" s="307">
        <f t="shared" si="2"/>
        <v>0</v>
      </c>
      <c r="F24" s="307">
        <f t="shared" si="2"/>
        <v>0</v>
      </c>
      <c r="G24" s="307">
        <f t="shared" si="2"/>
        <v>0</v>
      </c>
      <c r="H24" s="307">
        <f t="shared" si="2"/>
        <v>0</v>
      </c>
      <c r="I24" s="307">
        <f t="shared" si="2"/>
        <v>0</v>
      </c>
      <c r="J24" s="307">
        <f t="shared" si="2"/>
        <v>0</v>
      </c>
      <c r="K24" s="307">
        <f t="shared" si="2"/>
        <v>0</v>
      </c>
      <c r="L24" s="307">
        <f t="shared" si="2"/>
        <v>0</v>
      </c>
      <c r="M24" s="61"/>
      <c r="N24" s="62"/>
    </row>
    <row r="25" spans="1:14" ht="12.75">
      <c r="A25" s="72"/>
      <c r="B25" s="67"/>
      <c r="C25" s="308"/>
      <c r="D25" s="309"/>
      <c r="E25" s="309"/>
      <c r="F25" s="309"/>
      <c r="G25" s="309"/>
      <c r="H25" s="309"/>
      <c r="I25" s="309"/>
      <c r="J25" s="309"/>
      <c r="K25" s="309"/>
      <c r="L25" s="309"/>
      <c r="M25" s="61"/>
      <c r="N25" s="62"/>
    </row>
    <row r="26" spans="1:14" ht="12.75">
      <c r="A26" s="63" t="s">
        <v>102</v>
      </c>
      <c r="B26" s="67"/>
      <c r="C26" s="308"/>
      <c r="D26" s="309"/>
      <c r="E26" s="309"/>
      <c r="F26" s="309"/>
      <c r="G26" s="309"/>
      <c r="H26" s="309"/>
      <c r="I26" s="309"/>
      <c r="J26" s="309"/>
      <c r="K26" s="309"/>
      <c r="L26" s="309"/>
      <c r="M26" s="61"/>
      <c r="N26" s="62"/>
    </row>
    <row r="27" spans="1:14" ht="15.75">
      <c r="A27" s="73"/>
      <c r="B27" s="67"/>
      <c r="C27" s="308"/>
      <c r="D27" s="309"/>
      <c r="E27" s="309"/>
      <c r="F27" s="309"/>
      <c r="G27" s="309"/>
      <c r="H27" s="309"/>
      <c r="I27" s="309"/>
      <c r="J27" s="309"/>
      <c r="K27" s="309"/>
      <c r="L27" s="309"/>
      <c r="M27" s="61"/>
      <c r="N27" s="62"/>
    </row>
    <row r="28" spans="1:14" ht="12.75">
      <c r="A28" s="66" t="s">
        <v>103</v>
      </c>
      <c r="B28" s="67">
        <v>15</v>
      </c>
      <c r="C28" s="652"/>
      <c r="D28" s="652"/>
      <c r="E28" s="652"/>
      <c r="F28" s="652"/>
      <c r="G28" s="652"/>
      <c r="H28" s="652"/>
      <c r="I28" s="652"/>
      <c r="J28" s="652"/>
      <c r="K28" s="652"/>
      <c r="L28" s="307">
        <f>C28+D28+E28+F28+G28+H28+I28+J28+K28</f>
        <v>0</v>
      </c>
      <c r="M28" s="61"/>
      <c r="N28" s="62"/>
    </row>
    <row r="29" spans="1:14" ht="12.75">
      <c r="A29" s="66" t="s">
        <v>104</v>
      </c>
      <c r="B29" s="67">
        <v>16</v>
      </c>
      <c r="C29" s="652"/>
      <c r="D29" s="652"/>
      <c r="E29" s="652"/>
      <c r="F29" s="652"/>
      <c r="G29" s="652"/>
      <c r="H29" s="652"/>
      <c r="I29" s="652"/>
      <c r="J29" s="652"/>
      <c r="K29" s="652"/>
      <c r="L29" s="307">
        <f>C29+D29+E29+F29+G29+H29+I29+J29+K29</f>
        <v>0</v>
      </c>
      <c r="M29" s="61"/>
      <c r="N29" s="62"/>
    </row>
    <row r="30" spans="1:14" ht="12.75">
      <c r="A30" s="66" t="s">
        <v>105</v>
      </c>
      <c r="B30" s="67">
        <v>17</v>
      </c>
      <c r="C30" s="652"/>
      <c r="D30" s="652"/>
      <c r="E30" s="652"/>
      <c r="F30" s="652"/>
      <c r="G30" s="652"/>
      <c r="H30" s="652"/>
      <c r="I30" s="652"/>
      <c r="J30" s="652"/>
      <c r="K30" s="652"/>
      <c r="L30" s="307">
        <f>C30+D30+E30+F30+G30+H30+I30+J30+K30</f>
        <v>0</v>
      </c>
      <c r="M30" s="61"/>
      <c r="N30" s="62"/>
    </row>
    <row r="31" spans="1:14" ht="25.5">
      <c r="A31" s="68" t="s">
        <v>106</v>
      </c>
      <c r="B31" s="70">
        <v>18</v>
      </c>
      <c r="C31" s="654"/>
      <c r="D31" s="654"/>
      <c r="E31" s="654"/>
      <c r="F31" s="654"/>
      <c r="G31" s="654"/>
      <c r="H31" s="654"/>
      <c r="I31" s="654"/>
      <c r="J31" s="654"/>
      <c r="K31" s="654"/>
      <c r="L31" s="307">
        <f>C31+D31+E31+F31+G31+H31+I31+J31+K31</f>
        <v>0</v>
      </c>
      <c r="M31" s="61"/>
      <c r="N31" s="62"/>
    </row>
    <row r="32" spans="1:14" ht="12.75">
      <c r="A32" s="66" t="s">
        <v>107</v>
      </c>
      <c r="B32" s="67">
        <v>19</v>
      </c>
      <c r="C32" s="652"/>
      <c r="D32" s="652"/>
      <c r="E32" s="652"/>
      <c r="F32" s="652"/>
      <c r="G32" s="652"/>
      <c r="H32" s="652"/>
      <c r="I32" s="652"/>
      <c r="J32" s="652"/>
      <c r="K32" s="652"/>
      <c r="L32" s="307">
        <f>C32+D32+E32+F32+G32+H32+I32+J32+K32</f>
        <v>0</v>
      </c>
      <c r="M32" s="61"/>
      <c r="N32" s="62"/>
    </row>
    <row r="33" spans="1:14" ht="12.75">
      <c r="A33" s="63"/>
      <c r="B33" s="67"/>
      <c r="C33" s="308"/>
      <c r="D33" s="309"/>
      <c r="E33" s="309"/>
      <c r="F33" s="309"/>
      <c r="G33" s="309"/>
      <c r="H33" s="309"/>
      <c r="I33" s="309"/>
      <c r="J33" s="309"/>
      <c r="K33" s="309"/>
      <c r="L33" s="309"/>
      <c r="M33" s="61"/>
      <c r="N33" s="62"/>
    </row>
    <row r="34" spans="1:14" ht="12.75">
      <c r="A34" s="63" t="s">
        <v>7</v>
      </c>
      <c r="B34" s="67">
        <v>20</v>
      </c>
      <c r="C34" s="307">
        <f aca="true" t="shared" si="3" ref="C34:L34">C28+C29+C30+C31+C32</f>
        <v>0</v>
      </c>
      <c r="D34" s="307">
        <f t="shared" si="3"/>
        <v>0</v>
      </c>
      <c r="E34" s="307">
        <f t="shared" si="3"/>
        <v>0</v>
      </c>
      <c r="F34" s="307">
        <f t="shared" si="3"/>
        <v>0</v>
      </c>
      <c r="G34" s="307">
        <f t="shared" si="3"/>
        <v>0</v>
      </c>
      <c r="H34" s="307">
        <f t="shared" si="3"/>
        <v>0</v>
      </c>
      <c r="I34" s="307">
        <f t="shared" si="3"/>
        <v>0</v>
      </c>
      <c r="J34" s="307">
        <f t="shared" si="3"/>
        <v>0</v>
      </c>
      <c r="K34" s="307">
        <f t="shared" si="3"/>
        <v>0</v>
      </c>
      <c r="L34" s="307">
        <f t="shared" si="3"/>
        <v>0</v>
      </c>
      <c r="M34" s="61"/>
      <c r="N34" s="62"/>
    </row>
    <row r="35" spans="1:14" ht="12.75">
      <c r="A35" s="63"/>
      <c r="B35" s="67"/>
      <c r="C35" s="308"/>
      <c r="D35" s="309"/>
      <c r="E35" s="309"/>
      <c r="F35" s="309"/>
      <c r="G35" s="309"/>
      <c r="H35" s="309"/>
      <c r="I35" s="309"/>
      <c r="J35" s="309"/>
      <c r="K35" s="309"/>
      <c r="L35" s="309"/>
      <c r="M35" s="61"/>
      <c r="N35" s="62"/>
    </row>
    <row r="36" spans="1:14" ht="12.75">
      <c r="A36" s="66" t="s">
        <v>108</v>
      </c>
      <c r="B36" s="67">
        <v>21</v>
      </c>
      <c r="C36" s="652"/>
      <c r="D36" s="652"/>
      <c r="E36" s="652"/>
      <c r="F36" s="652"/>
      <c r="G36" s="652"/>
      <c r="H36" s="652"/>
      <c r="I36" s="652"/>
      <c r="J36" s="652"/>
      <c r="K36" s="652"/>
      <c r="L36" s="307">
        <f>C36+D36+E36+F36+G36+H36+I36+J36+K36</f>
        <v>0</v>
      </c>
      <c r="M36" s="61"/>
      <c r="N36" s="62"/>
    </row>
    <row r="37" spans="1:14" ht="12.75">
      <c r="A37" s="66" t="s">
        <v>99</v>
      </c>
      <c r="B37" s="67">
        <v>22</v>
      </c>
      <c r="C37" s="652"/>
      <c r="D37" s="652"/>
      <c r="E37" s="652"/>
      <c r="F37" s="652"/>
      <c r="G37" s="652"/>
      <c r="H37" s="652"/>
      <c r="I37" s="652"/>
      <c r="J37" s="652"/>
      <c r="K37" s="652"/>
      <c r="L37" s="307">
        <f>C37+D37+E37+F37+G37+H37+I37+J37+K37</f>
        <v>0</v>
      </c>
      <c r="M37" s="61"/>
      <c r="N37" s="62"/>
    </row>
    <row r="38" spans="1:14" ht="12.75">
      <c r="A38" s="66" t="s">
        <v>109</v>
      </c>
      <c r="B38" s="67">
        <v>23</v>
      </c>
      <c r="C38" s="652"/>
      <c r="D38" s="652"/>
      <c r="E38" s="652"/>
      <c r="F38" s="652"/>
      <c r="G38" s="652"/>
      <c r="H38" s="652"/>
      <c r="I38" s="652"/>
      <c r="J38" s="652"/>
      <c r="K38" s="652"/>
      <c r="L38" s="307">
        <f>C38+D38+E38+F38+G38+H38+I38+J38+K38</f>
        <v>0</v>
      </c>
      <c r="M38" s="61"/>
      <c r="N38" s="62"/>
    </row>
    <row r="39" spans="1:14" ht="15.75">
      <c r="A39" s="65"/>
      <c r="B39" s="67"/>
      <c r="C39" s="308"/>
      <c r="D39" s="309"/>
      <c r="E39" s="309"/>
      <c r="F39" s="309"/>
      <c r="G39" s="309"/>
      <c r="H39" s="309"/>
      <c r="I39" s="309"/>
      <c r="J39" s="309"/>
      <c r="K39" s="309"/>
      <c r="L39" s="309"/>
      <c r="M39" s="61"/>
      <c r="N39" s="62"/>
    </row>
    <row r="40" spans="1:14" ht="12.75">
      <c r="A40" s="63" t="s">
        <v>110</v>
      </c>
      <c r="B40" s="67">
        <v>24</v>
      </c>
      <c r="C40" s="307">
        <f aca="true" t="shared" si="4" ref="C40:L40">C34+C36+C37+C38</f>
        <v>0</v>
      </c>
      <c r="D40" s="307">
        <f t="shared" si="4"/>
        <v>0</v>
      </c>
      <c r="E40" s="307">
        <f t="shared" si="4"/>
        <v>0</v>
      </c>
      <c r="F40" s="307">
        <f t="shared" si="4"/>
        <v>0</v>
      </c>
      <c r="G40" s="307">
        <f t="shared" si="4"/>
        <v>0</v>
      </c>
      <c r="H40" s="307">
        <f t="shared" si="4"/>
        <v>0</v>
      </c>
      <c r="I40" s="307">
        <f t="shared" si="4"/>
        <v>0</v>
      </c>
      <c r="J40" s="307">
        <f t="shared" si="4"/>
        <v>0</v>
      </c>
      <c r="K40" s="307">
        <f t="shared" si="4"/>
        <v>0</v>
      </c>
      <c r="L40" s="307">
        <f t="shared" si="4"/>
        <v>0</v>
      </c>
      <c r="M40" s="61"/>
      <c r="N40" s="62"/>
    </row>
    <row r="41" spans="1:14" ht="12.75">
      <c r="A41" s="66"/>
      <c r="B41" s="67"/>
      <c r="C41" s="308"/>
      <c r="D41" s="309"/>
      <c r="E41" s="309"/>
      <c r="F41" s="309"/>
      <c r="G41" s="309"/>
      <c r="H41" s="309"/>
      <c r="I41" s="309"/>
      <c r="J41" s="309"/>
      <c r="K41" s="309"/>
      <c r="L41" s="309"/>
      <c r="M41" s="61"/>
      <c r="N41" s="62"/>
    </row>
    <row r="42" spans="1:14" ht="12.75">
      <c r="A42" s="63" t="s">
        <v>111</v>
      </c>
      <c r="B42" s="67">
        <v>25</v>
      </c>
      <c r="C42" s="307">
        <f aca="true" t="shared" si="5" ref="C42:K42">C24-C40</f>
        <v>0</v>
      </c>
      <c r="D42" s="307">
        <f t="shared" si="5"/>
        <v>0</v>
      </c>
      <c r="E42" s="307">
        <f t="shared" si="5"/>
        <v>0</v>
      </c>
      <c r="F42" s="307">
        <f t="shared" si="5"/>
        <v>0</v>
      </c>
      <c r="G42" s="307">
        <f t="shared" si="5"/>
        <v>0</v>
      </c>
      <c r="H42" s="307">
        <f t="shared" si="5"/>
        <v>0</v>
      </c>
      <c r="I42" s="307">
        <f t="shared" si="5"/>
        <v>0</v>
      </c>
      <c r="J42" s="307">
        <f t="shared" si="5"/>
        <v>0</v>
      </c>
      <c r="K42" s="307">
        <f t="shared" si="5"/>
        <v>0</v>
      </c>
      <c r="L42" s="309"/>
      <c r="M42" s="61"/>
      <c r="N42" s="62"/>
    </row>
    <row r="43" spans="1:14" ht="12.75">
      <c r="A43" s="63"/>
      <c r="B43" s="67"/>
      <c r="C43" s="308"/>
      <c r="D43" s="306"/>
      <c r="E43" s="306"/>
      <c r="F43" s="306"/>
      <c r="G43" s="306"/>
      <c r="H43" s="306"/>
      <c r="I43" s="306"/>
      <c r="J43" s="306"/>
      <c r="K43" s="306"/>
      <c r="L43" s="306"/>
      <c r="M43" s="61"/>
      <c r="N43" s="62"/>
    </row>
    <row r="44" spans="1:14" ht="12.75">
      <c r="A44" s="63" t="s">
        <v>112</v>
      </c>
      <c r="B44" s="67">
        <v>26</v>
      </c>
      <c r="C44" s="308"/>
      <c r="D44" s="679">
        <v>0.08</v>
      </c>
      <c r="E44" s="679">
        <v>0.32</v>
      </c>
      <c r="F44" s="679">
        <v>0.72</v>
      </c>
      <c r="G44" s="679">
        <v>1.43</v>
      </c>
      <c r="H44" s="679">
        <v>2.77</v>
      </c>
      <c r="I44" s="679">
        <v>5.45</v>
      </c>
      <c r="J44" s="679">
        <v>11.57</v>
      </c>
      <c r="K44" s="679">
        <v>17.84</v>
      </c>
      <c r="L44" s="71"/>
      <c r="M44" s="61"/>
      <c r="N44" s="62"/>
    </row>
    <row r="45" spans="1:14" ht="12.75">
      <c r="A45" s="63"/>
      <c r="B45" s="67"/>
      <c r="C45" s="308"/>
      <c r="D45" s="306"/>
      <c r="E45" s="306"/>
      <c r="F45" s="306"/>
      <c r="G45" s="306"/>
      <c r="H45" s="306"/>
      <c r="I45" s="306"/>
      <c r="J45" s="306"/>
      <c r="K45" s="306"/>
      <c r="L45" s="306"/>
      <c r="M45" s="61"/>
      <c r="N45" s="62"/>
    </row>
    <row r="46" spans="1:14" ht="12.75">
      <c r="A46" s="63" t="s">
        <v>113</v>
      </c>
      <c r="B46" s="67">
        <v>27</v>
      </c>
      <c r="C46" s="308"/>
      <c r="D46" s="307">
        <f aca="true" t="shared" si="6" ref="D46:K46">D42*D44/100</f>
        <v>0</v>
      </c>
      <c r="E46" s="307">
        <f t="shared" si="6"/>
        <v>0</v>
      </c>
      <c r="F46" s="307">
        <f t="shared" si="6"/>
        <v>0</v>
      </c>
      <c r="G46" s="307">
        <f t="shared" si="6"/>
        <v>0</v>
      </c>
      <c r="H46" s="307">
        <f t="shared" si="6"/>
        <v>0</v>
      </c>
      <c r="I46" s="307">
        <f t="shared" si="6"/>
        <v>0</v>
      </c>
      <c r="J46" s="307">
        <f t="shared" si="6"/>
        <v>0</v>
      </c>
      <c r="K46" s="307">
        <f t="shared" si="6"/>
        <v>0</v>
      </c>
      <c r="L46" s="71"/>
      <c r="M46" s="61"/>
      <c r="N46" s="62"/>
    </row>
    <row r="47" spans="1:14" ht="12.75">
      <c r="A47" s="63"/>
      <c r="B47" s="67"/>
      <c r="C47" s="308"/>
      <c r="D47" s="306"/>
      <c r="E47" s="306"/>
      <c r="F47" s="306"/>
      <c r="G47" s="306"/>
      <c r="H47" s="306"/>
      <c r="I47" s="306"/>
      <c r="J47" s="306"/>
      <c r="K47" s="306"/>
      <c r="L47" s="306"/>
      <c r="M47" s="61"/>
      <c r="N47" s="62"/>
    </row>
    <row r="48" spans="1:14" ht="15.75">
      <c r="A48" s="63" t="s">
        <v>114</v>
      </c>
      <c r="B48" s="67">
        <v>28</v>
      </c>
      <c r="C48" s="308"/>
      <c r="D48" s="305"/>
      <c r="E48" s="305"/>
      <c r="F48" s="305"/>
      <c r="G48" s="305"/>
      <c r="H48" s="305"/>
      <c r="I48" s="305"/>
      <c r="J48" s="305"/>
      <c r="K48" s="305"/>
      <c r="L48" s="307">
        <f>D46+E46+F46+G46+H46+I46+J46+K46</f>
        <v>0</v>
      </c>
      <c r="M48" s="61"/>
      <c r="N48" s="62"/>
    </row>
    <row r="49" spans="1:14" ht="27.75" customHeight="1">
      <c r="A49" s="61"/>
      <c r="B49" s="61"/>
      <c r="C49" s="61"/>
      <c r="D49" s="61"/>
      <c r="E49" s="61"/>
      <c r="F49" s="61"/>
      <c r="G49" s="61"/>
      <c r="H49" s="61"/>
      <c r="I49" s="61"/>
      <c r="J49" s="61"/>
      <c r="K49" s="61"/>
      <c r="L49" s="61"/>
      <c r="M49" s="61"/>
      <c r="N49" s="62"/>
    </row>
    <row r="50" spans="1:14" ht="23.25" customHeight="1">
      <c r="A50" s="311" t="s">
        <v>669</v>
      </c>
      <c r="B50" s="649"/>
      <c r="C50" s="74"/>
      <c r="D50" s="61"/>
      <c r="E50" s="61"/>
      <c r="F50" s="61"/>
      <c r="G50" s="61"/>
      <c r="H50" s="61"/>
      <c r="I50" s="61"/>
      <c r="J50" s="61"/>
      <c r="K50" s="61"/>
      <c r="L50" s="61"/>
      <c r="M50" s="61"/>
      <c r="N50" s="62"/>
    </row>
    <row r="51" spans="1:14" ht="35.25" customHeight="1">
      <c r="A51" s="950"/>
      <c r="B51" s="952" t="s">
        <v>78</v>
      </c>
      <c r="C51" s="952" t="s">
        <v>79</v>
      </c>
      <c r="D51" s="952" t="s">
        <v>80</v>
      </c>
      <c r="E51" s="952" t="s">
        <v>81</v>
      </c>
      <c r="F51" s="952" t="s">
        <v>82</v>
      </c>
      <c r="G51" s="952" t="s">
        <v>83</v>
      </c>
      <c r="H51" s="952" t="s">
        <v>84</v>
      </c>
      <c r="I51" s="952" t="s">
        <v>85</v>
      </c>
      <c r="J51" s="952" t="s">
        <v>86</v>
      </c>
      <c r="K51" s="952" t="s">
        <v>87</v>
      </c>
      <c r="L51" s="952" t="s">
        <v>48</v>
      </c>
      <c r="M51" s="61"/>
      <c r="N51" s="62"/>
    </row>
    <row r="52" spans="1:14" ht="9.75" customHeight="1">
      <c r="A52" s="951"/>
      <c r="B52" s="953"/>
      <c r="C52" s="953"/>
      <c r="D52" s="953"/>
      <c r="E52" s="953"/>
      <c r="F52" s="953"/>
      <c r="G52" s="953"/>
      <c r="H52" s="953"/>
      <c r="I52" s="953"/>
      <c r="J52" s="953"/>
      <c r="K52" s="953"/>
      <c r="L52" s="953"/>
      <c r="M52" s="61"/>
      <c r="N52" s="62"/>
    </row>
    <row r="53" spans="1:14" ht="15.75">
      <c r="A53" s="63" t="s">
        <v>88</v>
      </c>
      <c r="B53" s="64"/>
      <c r="C53" s="310"/>
      <c r="D53" s="305"/>
      <c r="E53" s="305"/>
      <c r="F53" s="305"/>
      <c r="G53" s="305"/>
      <c r="H53" s="305"/>
      <c r="I53" s="305"/>
      <c r="J53" s="305"/>
      <c r="K53" s="305"/>
      <c r="L53" s="305"/>
      <c r="M53" s="61"/>
      <c r="N53" s="62"/>
    </row>
    <row r="54" spans="1:14" ht="15.75">
      <c r="A54" s="65"/>
      <c r="B54" s="64"/>
      <c r="C54" s="310"/>
      <c r="D54" s="305"/>
      <c r="E54" s="305"/>
      <c r="F54" s="305"/>
      <c r="G54" s="305"/>
      <c r="H54" s="305"/>
      <c r="I54" s="305"/>
      <c r="J54" s="305"/>
      <c r="K54" s="305"/>
      <c r="L54" s="305"/>
      <c r="M54" s="61"/>
      <c r="N54" s="62"/>
    </row>
    <row r="55" spans="1:14" ht="12.75">
      <c r="A55" s="66" t="s">
        <v>89</v>
      </c>
      <c r="B55" s="67">
        <v>1</v>
      </c>
      <c r="C55" s="652"/>
      <c r="D55" s="650"/>
      <c r="E55" s="650"/>
      <c r="F55" s="650"/>
      <c r="G55" s="650"/>
      <c r="H55" s="650"/>
      <c r="I55" s="650"/>
      <c r="J55" s="650"/>
      <c r="K55" s="650"/>
      <c r="L55" s="307">
        <f aca="true" t="shared" si="7" ref="L55:L63">C55+D55+E55+F55+G55+H55+I55+J55+K55</f>
        <v>0</v>
      </c>
      <c r="M55" s="61"/>
      <c r="N55" s="62"/>
    </row>
    <row r="56" spans="1:14" ht="25.5">
      <c r="A56" s="68" t="s">
        <v>90</v>
      </c>
      <c r="B56" s="69">
        <v>2</v>
      </c>
      <c r="C56" s="653"/>
      <c r="D56" s="651"/>
      <c r="E56" s="651"/>
      <c r="F56" s="651"/>
      <c r="G56" s="651"/>
      <c r="H56" s="651"/>
      <c r="I56" s="651"/>
      <c r="J56" s="651"/>
      <c r="K56" s="651"/>
      <c r="L56" s="307">
        <f t="shared" si="7"/>
        <v>0</v>
      </c>
      <c r="M56" s="61"/>
      <c r="N56" s="62"/>
    </row>
    <row r="57" spans="1:14" ht="12.75">
      <c r="A57" s="66" t="s">
        <v>91</v>
      </c>
      <c r="B57" s="67">
        <v>3</v>
      </c>
      <c r="C57" s="652"/>
      <c r="D57" s="650"/>
      <c r="E57" s="650"/>
      <c r="F57" s="650"/>
      <c r="G57" s="650"/>
      <c r="H57" s="650"/>
      <c r="I57" s="650"/>
      <c r="J57" s="650"/>
      <c r="K57" s="650"/>
      <c r="L57" s="307">
        <f t="shared" si="7"/>
        <v>0</v>
      </c>
      <c r="M57" s="61"/>
      <c r="N57" s="62"/>
    </row>
    <row r="58" spans="1:14" ht="25.5">
      <c r="A58" s="68" t="s">
        <v>92</v>
      </c>
      <c r="B58" s="70">
        <v>4</v>
      </c>
      <c r="C58" s="654"/>
      <c r="D58" s="651"/>
      <c r="E58" s="651"/>
      <c r="F58" s="651"/>
      <c r="G58" s="651"/>
      <c r="H58" s="651"/>
      <c r="I58" s="651"/>
      <c r="J58" s="651"/>
      <c r="K58" s="651"/>
      <c r="L58" s="307">
        <f t="shared" si="7"/>
        <v>0</v>
      </c>
      <c r="M58" s="61"/>
      <c r="N58" s="62"/>
    </row>
    <row r="59" spans="1:14" ht="12.75">
      <c r="A59" s="66" t="s">
        <v>93</v>
      </c>
      <c r="B59" s="67">
        <v>5</v>
      </c>
      <c r="C59" s="652"/>
      <c r="D59" s="650"/>
      <c r="E59" s="650"/>
      <c r="F59" s="650"/>
      <c r="G59" s="650"/>
      <c r="H59" s="650"/>
      <c r="I59" s="650"/>
      <c r="J59" s="650"/>
      <c r="K59" s="650"/>
      <c r="L59" s="307">
        <f t="shared" si="7"/>
        <v>0</v>
      </c>
      <c r="M59" s="61"/>
      <c r="N59" s="62"/>
    </row>
    <row r="60" spans="1:14" ht="12.75">
      <c r="A60" s="66" t="s">
        <v>94</v>
      </c>
      <c r="B60" s="67">
        <v>6</v>
      </c>
      <c r="C60" s="652"/>
      <c r="D60" s="650"/>
      <c r="E60" s="650"/>
      <c r="F60" s="650"/>
      <c r="G60" s="650"/>
      <c r="H60" s="650"/>
      <c r="I60" s="650"/>
      <c r="J60" s="650"/>
      <c r="K60" s="650"/>
      <c r="L60" s="307">
        <f t="shared" si="7"/>
        <v>0</v>
      </c>
      <c r="M60" s="61"/>
      <c r="N60" s="62"/>
    </row>
    <row r="61" spans="1:14" ht="12.75">
      <c r="A61" s="68" t="s">
        <v>95</v>
      </c>
      <c r="B61" s="70">
        <v>7</v>
      </c>
      <c r="C61" s="654"/>
      <c r="D61" s="651"/>
      <c r="E61" s="651"/>
      <c r="F61" s="651"/>
      <c r="G61" s="651"/>
      <c r="H61" s="651"/>
      <c r="I61" s="651"/>
      <c r="J61" s="651"/>
      <c r="K61" s="651"/>
      <c r="L61" s="307">
        <f t="shared" si="7"/>
        <v>0</v>
      </c>
      <c r="M61" s="61"/>
      <c r="N61" s="62"/>
    </row>
    <row r="62" spans="1:14" ht="12.75">
      <c r="A62" s="66" t="s">
        <v>96</v>
      </c>
      <c r="B62" s="67">
        <v>8</v>
      </c>
      <c r="C62" s="652"/>
      <c r="D62" s="650"/>
      <c r="E62" s="650"/>
      <c r="F62" s="650"/>
      <c r="G62" s="650"/>
      <c r="H62" s="650"/>
      <c r="I62" s="650"/>
      <c r="J62" s="650"/>
      <c r="K62" s="650"/>
      <c r="L62" s="307">
        <f t="shared" si="7"/>
        <v>0</v>
      </c>
      <c r="M62" s="61"/>
      <c r="N62" s="62"/>
    </row>
    <row r="63" spans="1:14" ht="12.75">
      <c r="A63" s="66" t="s">
        <v>97</v>
      </c>
      <c r="B63" s="67">
        <v>9</v>
      </c>
      <c r="C63" s="652"/>
      <c r="D63" s="650"/>
      <c r="E63" s="650"/>
      <c r="F63" s="650"/>
      <c r="G63" s="650"/>
      <c r="H63" s="650"/>
      <c r="I63" s="650"/>
      <c r="J63" s="650"/>
      <c r="K63" s="650"/>
      <c r="L63" s="307">
        <f t="shared" si="7"/>
        <v>0</v>
      </c>
      <c r="M63" s="61"/>
      <c r="N63" s="62"/>
    </row>
    <row r="64" spans="1:14" ht="15.75">
      <c r="A64" s="65"/>
      <c r="B64" s="67"/>
      <c r="C64" s="308"/>
      <c r="D64" s="306"/>
      <c r="E64" s="306"/>
      <c r="F64" s="306"/>
      <c r="G64" s="306"/>
      <c r="H64" s="306"/>
      <c r="I64" s="306"/>
      <c r="J64" s="306"/>
      <c r="K64" s="306"/>
      <c r="L64" s="306"/>
      <c r="M64" s="61"/>
      <c r="N64" s="62"/>
    </row>
    <row r="65" spans="1:14" ht="12.75">
      <c r="A65" s="63" t="s">
        <v>6</v>
      </c>
      <c r="B65" s="67">
        <v>10</v>
      </c>
      <c r="C65" s="307">
        <f>C55+C56+C57+C58+C59+C60+C61+C62+C63</f>
        <v>0</v>
      </c>
      <c r="D65" s="307">
        <f>D55+D56+D57+D58+D59+D60+D61+D62+D63</f>
        <v>0</v>
      </c>
      <c r="E65" s="307">
        <f aca="true" t="shared" si="8" ref="E65:L65">E55+E56+E57+E58+E59+E60+E61+E62+E63</f>
        <v>0</v>
      </c>
      <c r="F65" s="307">
        <f t="shared" si="8"/>
        <v>0</v>
      </c>
      <c r="G65" s="307">
        <f t="shared" si="8"/>
        <v>0</v>
      </c>
      <c r="H65" s="307">
        <f t="shared" si="8"/>
        <v>0</v>
      </c>
      <c r="I65" s="307">
        <f t="shared" si="8"/>
        <v>0</v>
      </c>
      <c r="J65" s="307">
        <f t="shared" si="8"/>
        <v>0</v>
      </c>
      <c r="K65" s="307">
        <f t="shared" si="8"/>
        <v>0</v>
      </c>
      <c r="L65" s="307">
        <f t="shared" si="8"/>
        <v>0</v>
      </c>
      <c r="M65" s="61"/>
      <c r="N65" s="62"/>
    </row>
    <row r="66" spans="1:14" ht="15.75">
      <c r="A66" s="65"/>
      <c r="B66" s="67"/>
      <c r="C66" s="308"/>
      <c r="D66" s="309"/>
      <c r="E66" s="309"/>
      <c r="F66" s="309"/>
      <c r="G66" s="309"/>
      <c r="H66" s="309"/>
      <c r="I66" s="309"/>
      <c r="J66" s="309"/>
      <c r="K66" s="309"/>
      <c r="L66" s="309"/>
      <c r="M66" s="61"/>
      <c r="N66" s="62"/>
    </row>
    <row r="67" spans="1:14" ht="12.75">
      <c r="A67" s="66" t="s">
        <v>98</v>
      </c>
      <c r="B67" s="67">
        <v>11</v>
      </c>
      <c r="C67" s="652"/>
      <c r="D67" s="652"/>
      <c r="E67" s="652"/>
      <c r="F67" s="652"/>
      <c r="G67" s="652"/>
      <c r="H67" s="652"/>
      <c r="I67" s="652"/>
      <c r="J67" s="652"/>
      <c r="K67" s="652"/>
      <c r="L67" s="307">
        <f>C67+D67+E67+F67+G67+H67+I67+J67+K67</f>
        <v>0</v>
      </c>
      <c r="M67" s="61"/>
      <c r="N67" s="62"/>
    </row>
    <row r="68" spans="1:14" ht="12.75">
      <c r="A68" s="66" t="s">
        <v>99</v>
      </c>
      <c r="B68" s="67">
        <v>12</v>
      </c>
      <c r="C68" s="652"/>
      <c r="D68" s="652"/>
      <c r="E68" s="652"/>
      <c r="F68" s="652"/>
      <c r="G68" s="652"/>
      <c r="H68" s="652"/>
      <c r="I68" s="652"/>
      <c r="J68" s="652"/>
      <c r="K68" s="652"/>
      <c r="L68" s="307">
        <f>C68+D68+E68+F68+G68+H68+I68+J68+K68</f>
        <v>0</v>
      </c>
      <c r="M68" s="61"/>
      <c r="N68" s="62"/>
    </row>
    <row r="69" spans="1:14" ht="12.75">
      <c r="A69" s="66" t="s">
        <v>100</v>
      </c>
      <c r="B69" s="67">
        <v>13</v>
      </c>
      <c r="C69" s="652"/>
      <c r="D69" s="652"/>
      <c r="E69" s="652"/>
      <c r="F69" s="652"/>
      <c r="G69" s="652"/>
      <c r="H69" s="652"/>
      <c r="I69" s="652"/>
      <c r="J69" s="652"/>
      <c r="K69" s="652"/>
      <c r="L69" s="307">
        <f>C69+D69+E69+F69+G69+H69+I69+J69+K69</f>
        <v>0</v>
      </c>
      <c r="M69" s="61"/>
      <c r="N69" s="62"/>
    </row>
    <row r="70" spans="1:14" ht="12.75">
      <c r="A70" s="72"/>
      <c r="B70" s="67"/>
      <c r="C70" s="308"/>
      <c r="D70" s="309"/>
      <c r="E70" s="309"/>
      <c r="F70" s="309"/>
      <c r="G70" s="309"/>
      <c r="H70" s="309"/>
      <c r="I70" s="309"/>
      <c r="J70" s="309"/>
      <c r="K70" s="309"/>
      <c r="L70" s="309"/>
      <c r="M70" s="61"/>
      <c r="N70" s="62"/>
    </row>
    <row r="71" spans="1:14" ht="12.75">
      <c r="A71" s="63" t="s">
        <v>101</v>
      </c>
      <c r="B71" s="67">
        <v>14</v>
      </c>
      <c r="C71" s="307">
        <f aca="true" t="shared" si="9" ref="C71:L71">C65+C67+C68+C69</f>
        <v>0</v>
      </c>
      <c r="D71" s="307">
        <f t="shared" si="9"/>
        <v>0</v>
      </c>
      <c r="E71" s="307">
        <f t="shared" si="9"/>
        <v>0</v>
      </c>
      <c r="F71" s="307">
        <f t="shared" si="9"/>
        <v>0</v>
      </c>
      <c r="G71" s="307">
        <f t="shared" si="9"/>
        <v>0</v>
      </c>
      <c r="H71" s="307">
        <f t="shared" si="9"/>
        <v>0</v>
      </c>
      <c r="I71" s="307">
        <f t="shared" si="9"/>
        <v>0</v>
      </c>
      <c r="J71" s="307">
        <f t="shared" si="9"/>
        <v>0</v>
      </c>
      <c r="K71" s="307">
        <f t="shared" si="9"/>
        <v>0</v>
      </c>
      <c r="L71" s="307">
        <f t="shared" si="9"/>
        <v>0</v>
      </c>
      <c r="M71" s="61"/>
      <c r="N71" s="62"/>
    </row>
    <row r="72" spans="1:14" ht="12.75">
      <c r="A72" s="72"/>
      <c r="B72" s="67"/>
      <c r="C72" s="308"/>
      <c r="D72" s="309"/>
      <c r="E72" s="309"/>
      <c r="F72" s="309"/>
      <c r="G72" s="309"/>
      <c r="H72" s="309"/>
      <c r="I72" s="309"/>
      <c r="J72" s="309"/>
      <c r="K72" s="309"/>
      <c r="L72" s="309"/>
      <c r="M72" s="61"/>
      <c r="N72" s="62"/>
    </row>
    <row r="73" spans="1:14" ht="12.75">
      <c r="A73" s="63" t="s">
        <v>102</v>
      </c>
      <c r="B73" s="67"/>
      <c r="C73" s="308"/>
      <c r="D73" s="309"/>
      <c r="E73" s="309"/>
      <c r="F73" s="309"/>
      <c r="G73" s="309"/>
      <c r="H73" s="309"/>
      <c r="I73" s="309"/>
      <c r="J73" s="309"/>
      <c r="K73" s="309"/>
      <c r="L73" s="309"/>
      <c r="M73" s="61"/>
      <c r="N73" s="62"/>
    </row>
    <row r="74" spans="1:14" ht="15.75">
      <c r="A74" s="73"/>
      <c r="B74" s="67"/>
      <c r="C74" s="308"/>
      <c r="D74" s="309"/>
      <c r="E74" s="309"/>
      <c r="F74" s="309"/>
      <c r="G74" s="309"/>
      <c r="H74" s="309"/>
      <c r="I74" s="309"/>
      <c r="J74" s="309"/>
      <c r="K74" s="309"/>
      <c r="L74" s="309"/>
      <c r="M74" s="61"/>
      <c r="N74" s="62"/>
    </row>
    <row r="75" spans="1:14" ht="12.75">
      <c r="A75" s="66" t="s">
        <v>103</v>
      </c>
      <c r="B75" s="67">
        <v>15</v>
      </c>
      <c r="C75" s="652"/>
      <c r="D75" s="652"/>
      <c r="E75" s="652"/>
      <c r="F75" s="652"/>
      <c r="G75" s="652"/>
      <c r="H75" s="652"/>
      <c r="I75" s="652"/>
      <c r="J75" s="652"/>
      <c r="K75" s="652"/>
      <c r="L75" s="307">
        <f>C75+D75+E75+F75+G75+H75+I75+J75+K75</f>
        <v>0</v>
      </c>
      <c r="M75" s="61"/>
      <c r="N75" s="62"/>
    </row>
    <row r="76" spans="1:14" ht="12.75">
      <c r="A76" s="66" t="s">
        <v>104</v>
      </c>
      <c r="B76" s="67">
        <v>16</v>
      </c>
      <c r="C76" s="652"/>
      <c r="D76" s="652"/>
      <c r="E76" s="652"/>
      <c r="F76" s="652"/>
      <c r="G76" s="652"/>
      <c r="H76" s="652"/>
      <c r="I76" s="652"/>
      <c r="J76" s="652"/>
      <c r="K76" s="652"/>
      <c r="L76" s="307">
        <f>C76+D76+E76+F76+G76+H76+I76+J76+K76</f>
        <v>0</v>
      </c>
      <c r="M76" s="61"/>
      <c r="N76" s="62"/>
    </row>
    <row r="77" spans="1:14" ht="12.75">
      <c r="A77" s="66" t="s">
        <v>105</v>
      </c>
      <c r="B77" s="67">
        <v>17</v>
      </c>
      <c r="C77" s="652"/>
      <c r="D77" s="652"/>
      <c r="E77" s="652"/>
      <c r="F77" s="652"/>
      <c r="G77" s="652"/>
      <c r="H77" s="652"/>
      <c r="I77" s="652"/>
      <c r="J77" s="652"/>
      <c r="K77" s="652"/>
      <c r="L77" s="307">
        <f>C77+D77+E77+F77+G77+H77+I77+J77+K77</f>
        <v>0</v>
      </c>
      <c r="M77" s="61"/>
      <c r="N77" s="62"/>
    </row>
    <row r="78" spans="1:14" ht="25.5">
      <c r="A78" s="68" t="s">
        <v>106</v>
      </c>
      <c r="B78" s="70">
        <v>18</v>
      </c>
      <c r="C78" s="654"/>
      <c r="D78" s="654"/>
      <c r="E78" s="654"/>
      <c r="F78" s="654"/>
      <c r="G78" s="654"/>
      <c r="H78" s="654"/>
      <c r="I78" s="654"/>
      <c r="J78" s="654"/>
      <c r="K78" s="654"/>
      <c r="L78" s="307">
        <f>C78+D78+E78+F78+G78+H78+I78+J78+K78</f>
        <v>0</v>
      </c>
      <c r="M78" s="61"/>
      <c r="N78" s="62"/>
    </row>
    <row r="79" spans="1:14" ht="12.75">
      <c r="A79" s="66" t="s">
        <v>107</v>
      </c>
      <c r="B79" s="67">
        <v>19</v>
      </c>
      <c r="C79" s="652"/>
      <c r="D79" s="652"/>
      <c r="E79" s="652"/>
      <c r="F79" s="652"/>
      <c r="G79" s="652"/>
      <c r="H79" s="652"/>
      <c r="I79" s="652"/>
      <c r="J79" s="652"/>
      <c r="K79" s="652"/>
      <c r="L79" s="307">
        <f>C79+D79+E79+F79+G79+H79+I79+J79+K79</f>
        <v>0</v>
      </c>
      <c r="M79" s="61"/>
      <c r="N79" s="62"/>
    </row>
    <row r="80" spans="1:14" ht="12.75">
      <c r="A80" s="63"/>
      <c r="B80" s="67"/>
      <c r="C80" s="308"/>
      <c r="D80" s="309"/>
      <c r="E80" s="309"/>
      <c r="F80" s="309"/>
      <c r="G80" s="309"/>
      <c r="H80" s="309"/>
      <c r="I80" s="309"/>
      <c r="J80" s="309"/>
      <c r="K80" s="309"/>
      <c r="L80" s="309"/>
      <c r="M80" s="61"/>
      <c r="N80" s="62"/>
    </row>
    <row r="81" spans="1:14" ht="12.75">
      <c r="A81" s="63" t="s">
        <v>7</v>
      </c>
      <c r="B81" s="67">
        <v>20</v>
      </c>
      <c r="C81" s="307">
        <f aca="true" t="shared" si="10" ref="C81:L81">C75+C76+C77+C78+C79</f>
        <v>0</v>
      </c>
      <c r="D81" s="307">
        <f t="shared" si="10"/>
        <v>0</v>
      </c>
      <c r="E81" s="307">
        <f t="shared" si="10"/>
        <v>0</v>
      </c>
      <c r="F81" s="307">
        <f t="shared" si="10"/>
        <v>0</v>
      </c>
      <c r="G81" s="307">
        <f t="shared" si="10"/>
        <v>0</v>
      </c>
      <c r="H81" s="307">
        <f t="shared" si="10"/>
        <v>0</v>
      </c>
      <c r="I81" s="307">
        <f t="shared" si="10"/>
        <v>0</v>
      </c>
      <c r="J81" s="307">
        <f t="shared" si="10"/>
        <v>0</v>
      </c>
      <c r="K81" s="307">
        <f t="shared" si="10"/>
        <v>0</v>
      </c>
      <c r="L81" s="307">
        <f t="shared" si="10"/>
        <v>0</v>
      </c>
      <c r="M81" s="61"/>
      <c r="N81" s="62"/>
    </row>
    <row r="82" spans="1:14" ht="12.75">
      <c r="A82" s="63"/>
      <c r="B82" s="67"/>
      <c r="C82" s="308"/>
      <c r="D82" s="309"/>
      <c r="E82" s="309"/>
      <c r="F82" s="309"/>
      <c r="G82" s="309"/>
      <c r="H82" s="309"/>
      <c r="I82" s="309"/>
      <c r="J82" s="309"/>
      <c r="K82" s="309"/>
      <c r="L82" s="309"/>
      <c r="M82" s="61"/>
      <c r="N82" s="62"/>
    </row>
    <row r="83" spans="1:14" ht="12.75">
      <c r="A83" s="66" t="s">
        <v>108</v>
      </c>
      <c r="B83" s="67">
        <v>21</v>
      </c>
      <c r="C83" s="652"/>
      <c r="D83" s="652"/>
      <c r="E83" s="652"/>
      <c r="F83" s="652"/>
      <c r="G83" s="652"/>
      <c r="H83" s="652"/>
      <c r="I83" s="652"/>
      <c r="J83" s="652"/>
      <c r="K83" s="652"/>
      <c r="L83" s="307">
        <f>C83+D83+E83+F83+G83+H83+I83+J83+K83</f>
        <v>0</v>
      </c>
      <c r="M83" s="61"/>
      <c r="N83" s="62"/>
    </row>
    <row r="84" spans="1:14" ht="12.75">
      <c r="A84" s="66" t="s">
        <v>99</v>
      </c>
      <c r="B84" s="67">
        <v>22</v>
      </c>
      <c r="C84" s="652"/>
      <c r="D84" s="652"/>
      <c r="E84" s="652"/>
      <c r="F84" s="652"/>
      <c r="G84" s="652"/>
      <c r="H84" s="652"/>
      <c r="I84" s="652"/>
      <c r="J84" s="652"/>
      <c r="K84" s="652"/>
      <c r="L84" s="307">
        <f>C84+D84+E84+F84+G84+H84+I84+J84+K84</f>
        <v>0</v>
      </c>
      <c r="M84" s="61"/>
      <c r="N84" s="62"/>
    </row>
    <row r="85" spans="1:14" ht="12.75">
      <c r="A85" s="66" t="s">
        <v>109</v>
      </c>
      <c r="B85" s="67">
        <v>23</v>
      </c>
      <c r="C85" s="652"/>
      <c r="D85" s="652"/>
      <c r="E85" s="652"/>
      <c r="F85" s="652"/>
      <c r="G85" s="652"/>
      <c r="H85" s="652"/>
      <c r="I85" s="652"/>
      <c r="J85" s="652"/>
      <c r="K85" s="652"/>
      <c r="L85" s="307">
        <f>C85+D85+E85+F85+G85+H85+I85+J85+K85</f>
        <v>0</v>
      </c>
      <c r="M85" s="61"/>
      <c r="N85" s="62"/>
    </row>
    <row r="86" spans="1:14" ht="15.75">
      <c r="A86" s="65"/>
      <c r="B86" s="67"/>
      <c r="C86" s="308"/>
      <c r="D86" s="309"/>
      <c r="E86" s="309"/>
      <c r="F86" s="309"/>
      <c r="G86" s="309"/>
      <c r="H86" s="309"/>
      <c r="I86" s="309"/>
      <c r="J86" s="309"/>
      <c r="K86" s="309"/>
      <c r="L86" s="309"/>
      <c r="M86" s="61"/>
      <c r="N86" s="62"/>
    </row>
    <row r="87" spans="1:14" ht="12.75">
      <c r="A87" s="63" t="s">
        <v>110</v>
      </c>
      <c r="B87" s="67">
        <v>24</v>
      </c>
      <c r="C87" s="307">
        <f aca="true" t="shared" si="11" ref="C87:L87">C81+C83+C84+C85</f>
        <v>0</v>
      </c>
      <c r="D87" s="307">
        <f t="shared" si="11"/>
        <v>0</v>
      </c>
      <c r="E87" s="307">
        <f t="shared" si="11"/>
        <v>0</v>
      </c>
      <c r="F87" s="307">
        <f t="shared" si="11"/>
        <v>0</v>
      </c>
      <c r="G87" s="307">
        <f t="shared" si="11"/>
        <v>0</v>
      </c>
      <c r="H87" s="307">
        <f t="shared" si="11"/>
        <v>0</v>
      </c>
      <c r="I87" s="307">
        <f t="shared" si="11"/>
        <v>0</v>
      </c>
      <c r="J87" s="307">
        <f t="shared" si="11"/>
        <v>0</v>
      </c>
      <c r="K87" s="307">
        <f t="shared" si="11"/>
        <v>0</v>
      </c>
      <c r="L87" s="307">
        <f t="shared" si="11"/>
        <v>0</v>
      </c>
      <c r="M87" s="61"/>
      <c r="N87" s="62"/>
    </row>
    <row r="88" spans="1:14" ht="12.75">
      <c r="A88" s="66"/>
      <c r="B88" s="67"/>
      <c r="C88" s="308"/>
      <c r="D88" s="309"/>
      <c r="E88" s="309"/>
      <c r="F88" s="309"/>
      <c r="G88" s="309"/>
      <c r="H88" s="309"/>
      <c r="I88" s="309"/>
      <c r="J88" s="309"/>
      <c r="K88" s="309"/>
      <c r="L88" s="309"/>
      <c r="M88" s="61"/>
      <c r="N88" s="62"/>
    </row>
    <row r="89" spans="1:14" ht="12.75">
      <c r="A89" s="63" t="s">
        <v>111</v>
      </c>
      <c r="B89" s="67">
        <v>25</v>
      </c>
      <c r="C89" s="307">
        <f aca="true" t="shared" si="12" ref="C89:K89">C71-C87</f>
        <v>0</v>
      </c>
      <c r="D89" s="307">
        <f t="shared" si="12"/>
        <v>0</v>
      </c>
      <c r="E89" s="307">
        <f t="shared" si="12"/>
        <v>0</v>
      </c>
      <c r="F89" s="307">
        <f t="shared" si="12"/>
        <v>0</v>
      </c>
      <c r="G89" s="307">
        <f t="shared" si="12"/>
        <v>0</v>
      </c>
      <c r="H89" s="307">
        <f t="shared" si="12"/>
        <v>0</v>
      </c>
      <c r="I89" s="307">
        <f t="shared" si="12"/>
        <v>0</v>
      </c>
      <c r="J89" s="307">
        <f t="shared" si="12"/>
        <v>0</v>
      </c>
      <c r="K89" s="307">
        <f t="shared" si="12"/>
        <v>0</v>
      </c>
      <c r="L89" s="309"/>
      <c r="M89" s="61"/>
      <c r="N89" s="62"/>
    </row>
    <row r="90" spans="1:14" ht="12.75">
      <c r="A90" s="63"/>
      <c r="B90" s="67"/>
      <c r="C90" s="308"/>
      <c r="D90" s="306"/>
      <c r="E90" s="306"/>
      <c r="F90" s="306"/>
      <c r="G90" s="306"/>
      <c r="H90" s="306"/>
      <c r="I90" s="306"/>
      <c r="J90" s="306"/>
      <c r="K90" s="306"/>
      <c r="L90" s="306"/>
      <c r="M90" s="61"/>
      <c r="N90" s="62"/>
    </row>
    <row r="91" spans="1:14" ht="12.75">
      <c r="A91" s="63" t="s">
        <v>112</v>
      </c>
      <c r="B91" s="67">
        <v>26</v>
      </c>
      <c r="C91" s="308"/>
      <c r="D91" s="679">
        <v>0.08</v>
      </c>
      <c r="E91" s="679">
        <v>0.32</v>
      </c>
      <c r="F91" s="679">
        <v>0.72</v>
      </c>
      <c r="G91" s="679">
        <v>1.43</v>
      </c>
      <c r="H91" s="679">
        <v>2.77</v>
      </c>
      <c r="I91" s="679">
        <v>5.45</v>
      </c>
      <c r="J91" s="679">
        <v>11.57</v>
      </c>
      <c r="K91" s="679">
        <v>17.84</v>
      </c>
      <c r="L91" s="71"/>
      <c r="M91" s="61"/>
      <c r="N91" s="62"/>
    </row>
    <row r="92" spans="1:14" ht="12.75">
      <c r="A92" s="63"/>
      <c r="B92" s="67"/>
      <c r="C92" s="308"/>
      <c r="D92" s="306"/>
      <c r="E92" s="306"/>
      <c r="F92" s="306"/>
      <c r="G92" s="306"/>
      <c r="H92" s="306"/>
      <c r="I92" s="306"/>
      <c r="J92" s="306"/>
      <c r="K92" s="306"/>
      <c r="L92" s="306"/>
      <c r="M92" s="61"/>
      <c r="N92" s="62"/>
    </row>
    <row r="93" spans="1:14" ht="12.75">
      <c r="A93" s="63" t="s">
        <v>113</v>
      </c>
      <c r="B93" s="67">
        <v>27</v>
      </c>
      <c r="C93" s="308"/>
      <c r="D93" s="307">
        <f>D89*D91/100</f>
        <v>0</v>
      </c>
      <c r="E93" s="307">
        <f aca="true" t="shared" si="13" ref="E93:K93">E89*E91/100</f>
        <v>0</v>
      </c>
      <c r="F93" s="307">
        <f t="shared" si="13"/>
        <v>0</v>
      </c>
      <c r="G93" s="307">
        <f t="shared" si="13"/>
        <v>0</v>
      </c>
      <c r="H93" s="307">
        <f t="shared" si="13"/>
        <v>0</v>
      </c>
      <c r="I93" s="307">
        <f t="shared" si="13"/>
        <v>0</v>
      </c>
      <c r="J93" s="307">
        <f t="shared" si="13"/>
        <v>0</v>
      </c>
      <c r="K93" s="307">
        <f t="shared" si="13"/>
        <v>0</v>
      </c>
      <c r="L93" s="71"/>
      <c r="M93" s="61"/>
      <c r="N93" s="62"/>
    </row>
    <row r="94" spans="1:14" ht="12.75">
      <c r="A94" s="63"/>
      <c r="B94" s="67"/>
      <c r="C94" s="308"/>
      <c r="D94" s="306"/>
      <c r="E94" s="306"/>
      <c r="F94" s="306"/>
      <c r="G94" s="306"/>
      <c r="H94" s="306"/>
      <c r="I94" s="306"/>
      <c r="J94" s="306"/>
      <c r="K94" s="306"/>
      <c r="L94" s="306"/>
      <c r="M94" s="61"/>
      <c r="N94" s="62"/>
    </row>
    <row r="95" spans="1:14" ht="15.75">
      <c r="A95" s="63" t="s">
        <v>114</v>
      </c>
      <c r="B95" s="67">
        <v>28</v>
      </c>
      <c r="C95" s="308"/>
      <c r="D95" s="305"/>
      <c r="E95" s="305"/>
      <c r="F95" s="305"/>
      <c r="G95" s="305"/>
      <c r="H95" s="305"/>
      <c r="I95" s="305"/>
      <c r="J95" s="305"/>
      <c r="K95" s="305"/>
      <c r="L95" s="307">
        <f>D93+E93+F93+G93+H93+I93+J93+K93</f>
        <v>0</v>
      </c>
      <c r="M95" s="61"/>
      <c r="N95" s="62"/>
    </row>
    <row r="96" spans="1:14" ht="27.75" customHeight="1">
      <c r="A96" s="61"/>
      <c r="B96" s="61"/>
      <c r="C96" s="61"/>
      <c r="D96" s="61"/>
      <c r="E96" s="61"/>
      <c r="F96" s="61"/>
      <c r="G96" s="61"/>
      <c r="H96" s="61"/>
      <c r="I96" s="61"/>
      <c r="J96" s="61"/>
      <c r="K96" s="61"/>
      <c r="L96" s="61"/>
      <c r="M96" s="61"/>
      <c r="N96" s="62"/>
    </row>
    <row r="97" spans="1:14" ht="23.25" customHeight="1">
      <c r="A97" s="311" t="s">
        <v>670</v>
      </c>
      <c r="B97" s="649"/>
      <c r="C97" s="74"/>
      <c r="D97" s="61"/>
      <c r="E97" s="61"/>
      <c r="F97" s="61"/>
      <c r="G97" s="61"/>
      <c r="H97" s="61"/>
      <c r="I97" s="61"/>
      <c r="J97" s="61"/>
      <c r="K97" s="61"/>
      <c r="L97" s="61"/>
      <c r="M97" s="61"/>
      <c r="N97" s="62"/>
    </row>
    <row r="98" spans="1:14" ht="35.25" customHeight="1">
      <c r="A98" s="950"/>
      <c r="B98" s="952" t="s">
        <v>78</v>
      </c>
      <c r="C98" s="952" t="s">
        <v>79</v>
      </c>
      <c r="D98" s="952" t="s">
        <v>80</v>
      </c>
      <c r="E98" s="952" t="s">
        <v>81</v>
      </c>
      <c r="F98" s="952" t="s">
        <v>82</v>
      </c>
      <c r="G98" s="952" t="s">
        <v>83</v>
      </c>
      <c r="H98" s="952" t="s">
        <v>84</v>
      </c>
      <c r="I98" s="952" t="s">
        <v>85</v>
      </c>
      <c r="J98" s="952" t="s">
        <v>86</v>
      </c>
      <c r="K98" s="952" t="s">
        <v>87</v>
      </c>
      <c r="L98" s="952" t="s">
        <v>48</v>
      </c>
      <c r="M98" s="61"/>
      <c r="N98" s="62"/>
    </row>
    <row r="99" spans="1:14" ht="9.75" customHeight="1">
      <c r="A99" s="951"/>
      <c r="B99" s="953"/>
      <c r="C99" s="953"/>
      <c r="D99" s="953"/>
      <c r="E99" s="953"/>
      <c r="F99" s="953"/>
      <c r="G99" s="953"/>
      <c r="H99" s="953"/>
      <c r="I99" s="953"/>
      <c r="J99" s="953"/>
      <c r="K99" s="953"/>
      <c r="L99" s="953"/>
      <c r="M99" s="61"/>
      <c r="N99" s="62"/>
    </row>
    <row r="100" spans="1:14" ht="15.75">
      <c r="A100" s="63" t="s">
        <v>88</v>
      </c>
      <c r="B100" s="64"/>
      <c r="C100" s="310"/>
      <c r="D100" s="305"/>
      <c r="E100" s="305"/>
      <c r="F100" s="305"/>
      <c r="G100" s="305"/>
      <c r="H100" s="305"/>
      <c r="I100" s="305"/>
      <c r="J100" s="305"/>
      <c r="K100" s="305"/>
      <c r="L100" s="305"/>
      <c r="M100" s="61"/>
      <c r="N100" s="62"/>
    </row>
    <row r="101" spans="1:14" ht="15.75">
      <c r="A101" s="65"/>
      <c r="B101" s="64"/>
      <c r="C101" s="310"/>
      <c r="D101" s="305"/>
      <c r="E101" s="305"/>
      <c r="F101" s="305"/>
      <c r="G101" s="305"/>
      <c r="H101" s="305"/>
      <c r="I101" s="305"/>
      <c r="J101" s="305"/>
      <c r="K101" s="305"/>
      <c r="L101" s="305"/>
      <c r="M101" s="61"/>
      <c r="N101" s="62"/>
    </row>
    <row r="102" spans="1:14" ht="12.75">
      <c r="A102" s="66" t="s">
        <v>89</v>
      </c>
      <c r="B102" s="67">
        <v>1</v>
      </c>
      <c r="C102" s="652"/>
      <c r="D102" s="650"/>
      <c r="E102" s="650"/>
      <c r="F102" s="650"/>
      <c r="G102" s="650"/>
      <c r="H102" s="650"/>
      <c r="I102" s="650"/>
      <c r="J102" s="650"/>
      <c r="K102" s="650"/>
      <c r="L102" s="307">
        <f aca="true" t="shared" si="14" ref="L102:L110">C102+D102+E102+F102+G102+H102+I102+J102+K102</f>
        <v>0</v>
      </c>
      <c r="M102" s="61"/>
      <c r="N102" s="62"/>
    </row>
    <row r="103" spans="1:14" ht="25.5">
      <c r="A103" s="68" t="s">
        <v>90</v>
      </c>
      <c r="B103" s="69">
        <v>2</v>
      </c>
      <c r="C103" s="653"/>
      <c r="D103" s="651"/>
      <c r="E103" s="651"/>
      <c r="F103" s="651"/>
      <c r="G103" s="651"/>
      <c r="H103" s="651"/>
      <c r="I103" s="651"/>
      <c r="J103" s="651"/>
      <c r="K103" s="651"/>
      <c r="L103" s="307">
        <f t="shared" si="14"/>
        <v>0</v>
      </c>
      <c r="M103" s="61"/>
      <c r="N103" s="62"/>
    </row>
    <row r="104" spans="1:14" ht="12.75">
      <c r="A104" s="66" t="s">
        <v>91</v>
      </c>
      <c r="B104" s="67">
        <v>3</v>
      </c>
      <c r="C104" s="652"/>
      <c r="D104" s="650"/>
      <c r="E104" s="650"/>
      <c r="F104" s="650"/>
      <c r="G104" s="650"/>
      <c r="H104" s="650"/>
      <c r="I104" s="650"/>
      <c r="J104" s="650"/>
      <c r="K104" s="650"/>
      <c r="L104" s="307">
        <f t="shared" si="14"/>
        <v>0</v>
      </c>
      <c r="M104" s="61"/>
      <c r="N104" s="62"/>
    </row>
    <row r="105" spans="1:14" ht="25.5">
      <c r="A105" s="68" t="s">
        <v>92</v>
      </c>
      <c r="B105" s="70">
        <v>4</v>
      </c>
      <c r="C105" s="654"/>
      <c r="D105" s="651"/>
      <c r="E105" s="651"/>
      <c r="F105" s="651"/>
      <c r="G105" s="651"/>
      <c r="H105" s="651"/>
      <c r="I105" s="651"/>
      <c r="J105" s="651"/>
      <c r="K105" s="651"/>
      <c r="L105" s="307">
        <f t="shared" si="14"/>
        <v>0</v>
      </c>
      <c r="M105" s="61"/>
      <c r="N105" s="62"/>
    </row>
    <row r="106" spans="1:14" ht="12.75">
      <c r="A106" s="66" t="s">
        <v>93</v>
      </c>
      <c r="B106" s="67">
        <v>5</v>
      </c>
      <c r="C106" s="652"/>
      <c r="D106" s="650"/>
      <c r="E106" s="650"/>
      <c r="F106" s="650"/>
      <c r="G106" s="650"/>
      <c r="H106" s="650"/>
      <c r="I106" s="650"/>
      <c r="J106" s="650"/>
      <c r="K106" s="650"/>
      <c r="L106" s="307">
        <f t="shared" si="14"/>
        <v>0</v>
      </c>
      <c r="M106" s="61"/>
      <c r="N106" s="62"/>
    </row>
    <row r="107" spans="1:14" ht="12.75">
      <c r="A107" s="66" t="s">
        <v>94</v>
      </c>
      <c r="B107" s="67">
        <v>6</v>
      </c>
      <c r="C107" s="652"/>
      <c r="D107" s="650"/>
      <c r="E107" s="650"/>
      <c r="F107" s="650"/>
      <c r="G107" s="650"/>
      <c r="H107" s="650"/>
      <c r="I107" s="650"/>
      <c r="J107" s="650"/>
      <c r="K107" s="650"/>
      <c r="L107" s="307">
        <f t="shared" si="14"/>
        <v>0</v>
      </c>
      <c r="M107" s="61"/>
      <c r="N107" s="62"/>
    </row>
    <row r="108" spans="1:14" ht="12.75">
      <c r="A108" s="68" t="s">
        <v>95</v>
      </c>
      <c r="B108" s="70">
        <v>7</v>
      </c>
      <c r="C108" s="654"/>
      <c r="D108" s="651"/>
      <c r="E108" s="651"/>
      <c r="F108" s="651"/>
      <c r="G108" s="651"/>
      <c r="H108" s="651"/>
      <c r="I108" s="651"/>
      <c r="J108" s="651"/>
      <c r="K108" s="651"/>
      <c r="L108" s="307">
        <f t="shared" si="14"/>
        <v>0</v>
      </c>
      <c r="M108" s="61"/>
      <c r="N108" s="62"/>
    </row>
    <row r="109" spans="1:14" ht="12.75">
      <c r="A109" s="66" t="s">
        <v>96</v>
      </c>
      <c r="B109" s="67">
        <v>8</v>
      </c>
      <c r="C109" s="652"/>
      <c r="D109" s="650"/>
      <c r="E109" s="650"/>
      <c r="F109" s="650"/>
      <c r="G109" s="650"/>
      <c r="H109" s="650"/>
      <c r="I109" s="650"/>
      <c r="J109" s="650"/>
      <c r="K109" s="650"/>
      <c r="L109" s="307">
        <f t="shared" si="14"/>
        <v>0</v>
      </c>
      <c r="M109" s="61"/>
      <c r="N109" s="62"/>
    </row>
    <row r="110" spans="1:14" ht="12.75">
      <c r="A110" s="66" t="s">
        <v>97</v>
      </c>
      <c r="B110" s="67">
        <v>9</v>
      </c>
      <c r="C110" s="652"/>
      <c r="D110" s="650"/>
      <c r="E110" s="650"/>
      <c r="F110" s="650"/>
      <c r="G110" s="650"/>
      <c r="H110" s="650"/>
      <c r="I110" s="650"/>
      <c r="J110" s="650"/>
      <c r="K110" s="650"/>
      <c r="L110" s="307">
        <f t="shared" si="14"/>
        <v>0</v>
      </c>
      <c r="M110" s="61"/>
      <c r="N110" s="62"/>
    </row>
    <row r="111" spans="1:14" ht="15.75">
      <c r="A111" s="65"/>
      <c r="B111" s="67"/>
      <c r="C111" s="308"/>
      <c r="D111" s="306"/>
      <c r="E111" s="306"/>
      <c r="F111" s="306"/>
      <c r="G111" s="306"/>
      <c r="H111" s="306"/>
      <c r="I111" s="306"/>
      <c r="J111" s="306"/>
      <c r="K111" s="306"/>
      <c r="L111" s="306"/>
      <c r="M111" s="61"/>
      <c r="N111" s="62"/>
    </row>
    <row r="112" spans="1:14" ht="12.75">
      <c r="A112" s="63" t="s">
        <v>6</v>
      </c>
      <c r="B112" s="67">
        <v>10</v>
      </c>
      <c r="C112" s="307">
        <f>C102+C103+C104+C105+C106+C107+C108+C109+C110</f>
        <v>0</v>
      </c>
      <c r="D112" s="307">
        <f>D102+D103+D104+D105+D106+D107+D108+D109+D110</f>
        <v>0</v>
      </c>
      <c r="E112" s="307">
        <f aca="true" t="shared" si="15" ref="E112:L112">E102+E103+E104+E105+E106+E107+E108+E109+E110</f>
        <v>0</v>
      </c>
      <c r="F112" s="307">
        <f t="shared" si="15"/>
        <v>0</v>
      </c>
      <c r="G112" s="307">
        <f t="shared" si="15"/>
        <v>0</v>
      </c>
      <c r="H112" s="307">
        <f t="shared" si="15"/>
        <v>0</v>
      </c>
      <c r="I112" s="307">
        <f t="shared" si="15"/>
        <v>0</v>
      </c>
      <c r="J112" s="307">
        <f t="shared" si="15"/>
        <v>0</v>
      </c>
      <c r="K112" s="307">
        <f t="shared" si="15"/>
        <v>0</v>
      </c>
      <c r="L112" s="307">
        <f t="shared" si="15"/>
        <v>0</v>
      </c>
      <c r="M112" s="61"/>
      <c r="N112" s="62"/>
    </row>
    <row r="113" spans="1:14" ht="15.75">
      <c r="A113" s="65"/>
      <c r="B113" s="67"/>
      <c r="C113" s="308"/>
      <c r="D113" s="309"/>
      <c r="E113" s="309"/>
      <c r="F113" s="309"/>
      <c r="G113" s="309"/>
      <c r="H113" s="309"/>
      <c r="I113" s="309"/>
      <c r="J113" s="309"/>
      <c r="K113" s="309"/>
      <c r="L113" s="309"/>
      <c r="M113" s="61"/>
      <c r="N113" s="62"/>
    </row>
    <row r="114" spans="1:14" ht="12.75">
      <c r="A114" s="66" t="s">
        <v>98</v>
      </c>
      <c r="B114" s="67">
        <v>11</v>
      </c>
      <c r="C114" s="652"/>
      <c r="D114" s="652"/>
      <c r="E114" s="652"/>
      <c r="F114" s="652"/>
      <c r="G114" s="652"/>
      <c r="H114" s="652"/>
      <c r="I114" s="652"/>
      <c r="J114" s="652"/>
      <c r="K114" s="652"/>
      <c r="L114" s="307">
        <f>C114+D114+E114+F114+G114+H114+I114+J114+K114</f>
        <v>0</v>
      </c>
      <c r="M114" s="61"/>
      <c r="N114" s="62"/>
    </row>
    <row r="115" spans="1:14" ht="12.75">
      <c r="A115" s="66" t="s">
        <v>99</v>
      </c>
      <c r="B115" s="67">
        <v>12</v>
      </c>
      <c r="C115" s="652"/>
      <c r="D115" s="652"/>
      <c r="E115" s="652"/>
      <c r="F115" s="652"/>
      <c r="G115" s="652"/>
      <c r="H115" s="652"/>
      <c r="I115" s="652"/>
      <c r="J115" s="652"/>
      <c r="K115" s="652"/>
      <c r="L115" s="307">
        <f>C115+D115+E115+F115+G115+H115+I115+J115+K115</f>
        <v>0</v>
      </c>
      <c r="M115" s="61"/>
      <c r="N115" s="62"/>
    </row>
    <row r="116" spans="1:14" ht="12.75">
      <c r="A116" s="66" t="s">
        <v>100</v>
      </c>
      <c r="B116" s="67">
        <v>13</v>
      </c>
      <c r="C116" s="652"/>
      <c r="D116" s="652"/>
      <c r="E116" s="652"/>
      <c r="F116" s="652"/>
      <c r="G116" s="652"/>
      <c r="H116" s="652"/>
      <c r="I116" s="652"/>
      <c r="J116" s="652"/>
      <c r="K116" s="652"/>
      <c r="L116" s="307">
        <f>C116+D116+E116+F116+G116+H116+I116+J116+K116</f>
        <v>0</v>
      </c>
      <c r="M116" s="61"/>
      <c r="N116" s="62"/>
    </row>
    <row r="117" spans="1:14" ht="12.75">
      <c r="A117" s="72"/>
      <c r="B117" s="67"/>
      <c r="C117" s="308"/>
      <c r="D117" s="309"/>
      <c r="E117" s="309"/>
      <c r="F117" s="309"/>
      <c r="G117" s="309"/>
      <c r="H117" s="309"/>
      <c r="I117" s="309"/>
      <c r="J117" s="309"/>
      <c r="K117" s="309"/>
      <c r="L117" s="309"/>
      <c r="M117" s="61"/>
      <c r="N117" s="62"/>
    </row>
    <row r="118" spans="1:14" ht="12.75">
      <c r="A118" s="63" t="s">
        <v>101</v>
      </c>
      <c r="B118" s="67">
        <v>14</v>
      </c>
      <c r="C118" s="307">
        <f aca="true" t="shared" si="16" ref="C118:L118">C112+C114+C115+C116</f>
        <v>0</v>
      </c>
      <c r="D118" s="307">
        <f t="shared" si="16"/>
        <v>0</v>
      </c>
      <c r="E118" s="307">
        <f t="shared" si="16"/>
        <v>0</v>
      </c>
      <c r="F118" s="307">
        <f t="shared" si="16"/>
        <v>0</v>
      </c>
      <c r="G118" s="307">
        <f t="shared" si="16"/>
        <v>0</v>
      </c>
      <c r="H118" s="307">
        <f t="shared" si="16"/>
        <v>0</v>
      </c>
      <c r="I118" s="307">
        <f t="shared" si="16"/>
        <v>0</v>
      </c>
      <c r="J118" s="307">
        <f t="shared" si="16"/>
        <v>0</v>
      </c>
      <c r="K118" s="307">
        <f t="shared" si="16"/>
        <v>0</v>
      </c>
      <c r="L118" s="307">
        <f t="shared" si="16"/>
        <v>0</v>
      </c>
      <c r="M118" s="61"/>
      <c r="N118" s="62"/>
    </row>
    <row r="119" spans="1:14" ht="12.75">
      <c r="A119" s="72"/>
      <c r="B119" s="67"/>
      <c r="C119" s="308"/>
      <c r="D119" s="309"/>
      <c r="E119" s="309"/>
      <c r="F119" s="309"/>
      <c r="G119" s="309"/>
      <c r="H119" s="309"/>
      <c r="I119" s="309"/>
      <c r="J119" s="309"/>
      <c r="K119" s="309"/>
      <c r="L119" s="309"/>
      <c r="M119" s="61"/>
      <c r="N119" s="62"/>
    </row>
    <row r="120" spans="1:14" ht="12.75">
      <c r="A120" s="63" t="s">
        <v>102</v>
      </c>
      <c r="B120" s="67"/>
      <c r="C120" s="308"/>
      <c r="D120" s="309"/>
      <c r="E120" s="309"/>
      <c r="F120" s="309"/>
      <c r="G120" s="309"/>
      <c r="H120" s="309"/>
      <c r="I120" s="309"/>
      <c r="J120" s="309"/>
      <c r="K120" s="309"/>
      <c r="L120" s="309"/>
      <c r="M120" s="61"/>
      <c r="N120" s="62"/>
    </row>
    <row r="121" spans="1:14" ht="15.75">
      <c r="A121" s="73"/>
      <c r="B121" s="67"/>
      <c r="C121" s="308"/>
      <c r="D121" s="309"/>
      <c r="E121" s="309"/>
      <c r="F121" s="309"/>
      <c r="G121" s="309"/>
      <c r="H121" s="309"/>
      <c r="I121" s="309"/>
      <c r="J121" s="309"/>
      <c r="K121" s="309"/>
      <c r="L121" s="309"/>
      <c r="M121" s="61"/>
      <c r="N121" s="62"/>
    </row>
    <row r="122" spans="1:14" ht="12.75">
      <c r="A122" s="66" t="s">
        <v>103</v>
      </c>
      <c r="B122" s="67">
        <v>15</v>
      </c>
      <c r="C122" s="652"/>
      <c r="D122" s="652"/>
      <c r="E122" s="652"/>
      <c r="F122" s="652"/>
      <c r="G122" s="652"/>
      <c r="H122" s="652"/>
      <c r="I122" s="652"/>
      <c r="J122" s="652"/>
      <c r="K122" s="652"/>
      <c r="L122" s="307">
        <f>C122+D122+E122+F122+G122+H122+I122+J122+K122</f>
        <v>0</v>
      </c>
      <c r="M122" s="61"/>
      <c r="N122" s="62"/>
    </row>
    <row r="123" spans="1:14" ht="12.75">
      <c r="A123" s="66" t="s">
        <v>104</v>
      </c>
      <c r="B123" s="67">
        <v>16</v>
      </c>
      <c r="C123" s="652"/>
      <c r="D123" s="652"/>
      <c r="E123" s="652"/>
      <c r="F123" s="652"/>
      <c r="G123" s="652"/>
      <c r="H123" s="652"/>
      <c r="I123" s="652"/>
      <c r="J123" s="652"/>
      <c r="K123" s="652"/>
      <c r="L123" s="307">
        <f>C123+D123+E123+F123+G123+H123+I123+J123+K123</f>
        <v>0</v>
      </c>
      <c r="M123" s="61"/>
      <c r="N123" s="62"/>
    </row>
    <row r="124" spans="1:14" ht="12.75">
      <c r="A124" s="66" t="s">
        <v>105</v>
      </c>
      <c r="B124" s="67">
        <v>17</v>
      </c>
      <c r="C124" s="652"/>
      <c r="D124" s="652"/>
      <c r="E124" s="652"/>
      <c r="F124" s="652"/>
      <c r="G124" s="652"/>
      <c r="H124" s="652"/>
      <c r="I124" s="652"/>
      <c r="J124" s="652"/>
      <c r="K124" s="652"/>
      <c r="L124" s="307">
        <f>C124+D124+E124+F124+G124+H124+I124+J124+K124</f>
        <v>0</v>
      </c>
      <c r="M124" s="61"/>
      <c r="N124" s="62"/>
    </row>
    <row r="125" spans="1:14" ht="25.5">
      <c r="A125" s="68" t="s">
        <v>106</v>
      </c>
      <c r="B125" s="70">
        <v>18</v>
      </c>
      <c r="C125" s="654"/>
      <c r="D125" s="654"/>
      <c r="E125" s="654"/>
      <c r="F125" s="654"/>
      <c r="G125" s="654"/>
      <c r="H125" s="654"/>
      <c r="I125" s="654"/>
      <c r="J125" s="654"/>
      <c r="K125" s="654"/>
      <c r="L125" s="307">
        <f>C125+D125+E125+F125+G125+H125+I125+J125+K125</f>
        <v>0</v>
      </c>
      <c r="M125" s="61"/>
      <c r="N125" s="62"/>
    </row>
    <row r="126" spans="1:14" ht="12.75">
      <c r="A126" s="66" t="s">
        <v>107</v>
      </c>
      <c r="B126" s="67">
        <v>19</v>
      </c>
      <c r="C126" s="652"/>
      <c r="D126" s="652"/>
      <c r="E126" s="652"/>
      <c r="F126" s="652"/>
      <c r="G126" s="652"/>
      <c r="H126" s="652"/>
      <c r="I126" s="652"/>
      <c r="J126" s="652"/>
      <c r="K126" s="652"/>
      <c r="L126" s="307">
        <f>C126+D126+E126+F126+G126+H126+I126+J126+K126</f>
        <v>0</v>
      </c>
      <c r="M126" s="61"/>
      <c r="N126" s="62"/>
    </row>
    <row r="127" spans="1:14" ht="12.75">
      <c r="A127" s="63"/>
      <c r="B127" s="67"/>
      <c r="C127" s="308"/>
      <c r="D127" s="309"/>
      <c r="E127" s="309"/>
      <c r="F127" s="309"/>
      <c r="G127" s="309"/>
      <c r="H127" s="309"/>
      <c r="I127" s="309"/>
      <c r="J127" s="309"/>
      <c r="K127" s="309"/>
      <c r="L127" s="309"/>
      <c r="M127" s="61"/>
      <c r="N127" s="62"/>
    </row>
    <row r="128" spans="1:14" ht="12.75">
      <c r="A128" s="63" t="s">
        <v>7</v>
      </c>
      <c r="B128" s="67">
        <v>20</v>
      </c>
      <c r="C128" s="307">
        <f aca="true" t="shared" si="17" ref="C128:L128">C122+C123+C124+C125+C126</f>
        <v>0</v>
      </c>
      <c r="D128" s="307">
        <f t="shared" si="17"/>
        <v>0</v>
      </c>
      <c r="E128" s="307">
        <f t="shared" si="17"/>
        <v>0</v>
      </c>
      <c r="F128" s="307">
        <f t="shared" si="17"/>
        <v>0</v>
      </c>
      <c r="G128" s="307">
        <f t="shared" si="17"/>
        <v>0</v>
      </c>
      <c r="H128" s="307">
        <f t="shared" si="17"/>
        <v>0</v>
      </c>
      <c r="I128" s="307">
        <f t="shared" si="17"/>
        <v>0</v>
      </c>
      <c r="J128" s="307">
        <f t="shared" si="17"/>
        <v>0</v>
      </c>
      <c r="K128" s="307">
        <f t="shared" si="17"/>
        <v>0</v>
      </c>
      <c r="L128" s="307">
        <f t="shared" si="17"/>
        <v>0</v>
      </c>
      <c r="M128" s="61"/>
      <c r="N128" s="62"/>
    </row>
    <row r="129" spans="1:14" ht="12.75">
      <c r="A129" s="63"/>
      <c r="B129" s="67"/>
      <c r="C129" s="308"/>
      <c r="D129" s="309"/>
      <c r="E129" s="309"/>
      <c r="F129" s="309"/>
      <c r="G129" s="309"/>
      <c r="H129" s="309"/>
      <c r="I129" s="309"/>
      <c r="J129" s="309"/>
      <c r="K129" s="309"/>
      <c r="L129" s="309"/>
      <c r="M129" s="61"/>
      <c r="N129" s="62"/>
    </row>
    <row r="130" spans="1:14" ht="12.75">
      <c r="A130" s="66" t="s">
        <v>108</v>
      </c>
      <c r="B130" s="67">
        <v>21</v>
      </c>
      <c r="C130" s="652"/>
      <c r="D130" s="652"/>
      <c r="E130" s="652"/>
      <c r="F130" s="652"/>
      <c r="G130" s="652"/>
      <c r="H130" s="652"/>
      <c r="I130" s="652"/>
      <c r="J130" s="652"/>
      <c r="K130" s="652"/>
      <c r="L130" s="307">
        <f>C130+D130+E130+F130+G130+H130+I130+J130+K130</f>
        <v>0</v>
      </c>
      <c r="M130" s="61"/>
      <c r="N130" s="62"/>
    </row>
    <row r="131" spans="1:14" ht="12.75">
      <c r="A131" s="66" t="s">
        <v>99</v>
      </c>
      <c r="B131" s="67">
        <v>22</v>
      </c>
      <c r="C131" s="652"/>
      <c r="D131" s="652"/>
      <c r="E131" s="652"/>
      <c r="F131" s="652"/>
      <c r="G131" s="652"/>
      <c r="H131" s="652"/>
      <c r="I131" s="652"/>
      <c r="J131" s="652"/>
      <c r="K131" s="652"/>
      <c r="L131" s="307">
        <f>C131+D131+E131+F131+G131+H131+I131+J131+K131</f>
        <v>0</v>
      </c>
      <c r="M131" s="61"/>
      <c r="N131" s="62"/>
    </row>
    <row r="132" spans="1:14" ht="12.75">
      <c r="A132" s="66" t="s">
        <v>109</v>
      </c>
      <c r="B132" s="67">
        <v>23</v>
      </c>
      <c r="C132" s="652"/>
      <c r="D132" s="652"/>
      <c r="E132" s="652"/>
      <c r="F132" s="652"/>
      <c r="G132" s="652"/>
      <c r="H132" s="652"/>
      <c r="I132" s="652"/>
      <c r="J132" s="652"/>
      <c r="K132" s="652"/>
      <c r="L132" s="307">
        <f>C132+D132+E132+F132+G132+H132+I132+J132+K132</f>
        <v>0</v>
      </c>
      <c r="M132" s="61"/>
      <c r="N132" s="62"/>
    </row>
    <row r="133" spans="1:14" ht="15.75">
      <c r="A133" s="65"/>
      <c r="B133" s="67"/>
      <c r="C133" s="308"/>
      <c r="D133" s="309"/>
      <c r="E133" s="309"/>
      <c r="F133" s="309"/>
      <c r="G133" s="309"/>
      <c r="H133" s="309"/>
      <c r="I133" s="309"/>
      <c r="J133" s="309"/>
      <c r="K133" s="309"/>
      <c r="L133" s="309"/>
      <c r="M133" s="61"/>
      <c r="N133" s="62"/>
    </row>
    <row r="134" spans="1:14" ht="12.75">
      <c r="A134" s="63" t="s">
        <v>110</v>
      </c>
      <c r="B134" s="67">
        <v>24</v>
      </c>
      <c r="C134" s="307">
        <f aca="true" t="shared" si="18" ref="C134:L134">C128+C130+C131+C132</f>
        <v>0</v>
      </c>
      <c r="D134" s="307">
        <f t="shared" si="18"/>
        <v>0</v>
      </c>
      <c r="E134" s="307">
        <f t="shared" si="18"/>
        <v>0</v>
      </c>
      <c r="F134" s="307">
        <f t="shared" si="18"/>
        <v>0</v>
      </c>
      <c r="G134" s="307">
        <f t="shared" si="18"/>
        <v>0</v>
      </c>
      <c r="H134" s="307">
        <f t="shared" si="18"/>
        <v>0</v>
      </c>
      <c r="I134" s="307">
        <f t="shared" si="18"/>
        <v>0</v>
      </c>
      <c r="J134" s="307">
        <f t="shared" si="18"/>
        <v>0</v>
      </c>
      <c r="K134" s="307">
        <f t="shared" si="18"/>
        <v>0</v>
      </c>
      <c r="L134" s="307">
        <f t="shared" si="18"/>
        <v>0</v>
      </c>
      <c r="M134" s="61"/>
      <c r="N134" s="62"/>
    </row>
    <row r="135" spans="1:14" ht="12.75">
      <c r="A135" s="66"/>
      <c r="B135" s="67"/>
      <c r="C135" s="308"/>
      <c r="D135" s="309"/>
      <c r="E135" s="309"/>
      <c r="F135" s="309"/>
      <c r="G135" s="309"/>
      <c r="H135" s="309"/>
      <c r="I135" s="309"/>
      <c r="J135" s="309"/>
      <c r="K135" s="309"/>
      <c r="L135" s="309"/>
      <c r="M135" s="61"/>
      <c r="N135" s="62"/>
    </row>
    <row r="136" spans="1:14" ht="12.75">
      <c r="A136" s="63" t="s">
        <v>111</v>
      </c>
      <c r="B136" s="67">
        <v>25</v>
      </c>
      <c r="C136" s="307">
        <f aca="true" t="shared" si="19" ref="C136:K136">C118-C134</f>
        <v>0</v>
      </c>
      <c r="D136" s="307">
        <f t="shared" si="19"/>
        <v>0</v>
      </c>
      <c r="E136" s="307">
        <f t="shared" si="19"/>
        <v>0</v>
      </c>
      <c r="F136" s="307">
        <f t="shared" si="19"/>
        <v>0</v>
      </c>
      <c r="G136" s="307">
        <f t="shared" si="19"/>
        <v>0</v>
      </c>
      <c r="H136" s="307">
        <f t="shared" si="19"/>
        <v>0</v>
      </c>
      <c r="I136" s="307">
        <f t="shared" si="19"/>
        <v>0</v>
      </c>
      <c r="J136" s="307">
        <f t="shared" si="19"/>
        <v>0</v>
      </c>
      <c r="K136" s="307">
        <f t="shared" si="19"/>
        <v>0</v>
      </c>
      <c r="L136" s="309"/>
      <c r="M136" s="61"/>
      <c r="N136" s="62"/>
    </row>
    <row r="137" spans="1:14" ht="12.75">
      <c r="A137" s="63"/>
      <c r="B137" s="67"/>
      <c r="C137" s="308"/>
      <c r="D137" s="306"/>
      <c r="E137" s="306"/>
      <c r="F137" s="306"/>
      <c r="G137" s="306"/>
      <c r="H137" s="306"/>
      <c r="I137" s="306"/>
      <c r="J137" s="306"/>
      <c r="K137" s="306"/>
      <c r="L137" s="306"/>
      <c r="M137" s="61"/>
      <c r="N137" s="62"/>
    </row>
    <row r="138" spans="1:14" ht="12.75">
      <c r="A138" s="63" t="s">
        <v>112</v>
      </c>
      <c r="B138" s="67">
        <v>26</v>
      </c>
      <c r="C138" s="308"/>
      <c r="D138" s="679">
        <v>0.08</v>
      </c>
      <c r="E138" s="679">
        <v>0.32</v>
      </c>
      <c r="F138" s="679">
        <v>0.72</v>
      </c>
      <c r="G138" s="679">
        <v>1.43</v>
      </c>
      <c r="H138" s="679">
        <v>2.77</v>
      </c>
      <c r="I138" s="679">
        <v>5.45</v>
      </c>
      <c r="J138" s="679">
        <v>11.57</v>
      </c>
      <c r="K138" s="679">
        <v>17.84</v>
      </c>
      <c r="L138" s="71"/>
      <c r="M138" s="61"/>
      <c r="N138" s="62"/>
    </row>
    <row r="139" spans="1:14" ht="12.75">
      <c r="A139" s="63"/>
      <c r="B139" s="67"/>
      <c r="C139" s="308"/>
      <c r="D139" s="306"/>
      <c r="E139" s="306"/>
      <c r="F139" s="306"/>
      <c r="G139" s="306"/>
      <c r="H139" s="306"/>
      <c r="I139" s="306"/>
      <c r="J139" s="306"/>
      <c r="K139" s="306"/>
      <c r="L139" s="306"/>
      <c r="M139" s="61"/>
      <c r="N139" s="62"/>
    </row>
    <row r="140" spans="1:14" ht="12.75">
      <c r="A140" s="63" t="s">
        <v>113</v>
      </c>
      <c r="B140" s="67">
        <v>27</v>
      </c>
      <c r="C140" s="308"/>
      <c r="D140" s="307">
        <f>D136*D138/100</f>
        <v>0</v>
      </c>
      <c r="E140" s="307">
        <f aca="true" t="shared" si="20" ref="E140:K140">E136*E138/100</f>
        <v>0</v>
      </c>
      <c r="F140" s="307">
        <f t="shared" si="20"/>
        <v>0</v>
      </c>
      <c r="G140" s="307">
        <f t="shared" si="20"/>
        <v>0</v>
      </c>
      <c r="H140" s="307">
        <f t="shared" si="20"/>
        <v>0</v>
      </c>
      <c r="I140" s="307">
        <f t="shared" si="20"/>
        <v>0</v>
      </c>
      <c r="J140" s="307">
        <f t="shared" si="20"/>
        <v>0</v>
      </c>
      <c r="K140" s="307">
        <f t="shared" si="20"/>
        <v>0</v>
      </c>
      <c r="L140" s="71"/>
      <c r="M140" s="61"/>
      <c r="N140" s="62"/>
    </row>
    <row r="141" spans="1:14" ht="12.75">
      <c r="A141" s="63"/>
      <c r="B141" s="67"/>
      <c r="C141" s="308"/>
      <c r="D141" s="306"/>
      <c r="E141" s="306"/>
      <c r="F141" s="306"/>
      <c r="G141" s="306"/>
      <c r="H141" s="306"/>
      <c r="I141" s="306"/>
      <c r="J141" s="306"/>
      <c r="K141" s="306"/>
      <c r="L141" s="306"/>
      <c r="M141" s="61"/>
      <c r="N141" s="62"/>
    </row>
    <row r="142" spans="1:14" ht="15.75">
      <c r="A142" s="63" t="s">
        <v>114</v>
      </c>
      <c r="B142" s="67">
        <v>28</v>
      </c>
      <c r="C142" s="308"/>
      <c r="D142" s="305"/>
      <c r="E142" s="305"/>
      <c r="F142" s="305"/>
      <c r="G142" s="305"/>
      <c r="H142" s="305"/>
      <c r="I142" s="305"/>
      <c r="J142" s="305"/>
      <c r="K142" s="305"/>
      <c r="L142" s="307">
        <f>D140+E140+F140+G140+H140+I140+J140+K140</f>
        <v>0</v>
      </c>
      <c r="M142" s="61"/>
      <c r="N142" s="62"/>
    </row>
    <row r="143" spans="1:14" ht="27.75" customHeight="1">
      <c r="A143" s="61"/>
      <c r="B143" s="61"/>
      <c r="C143" s="61"/>
      <c r="D143" s="61"/>
      <c r="E143" s="61"/>
      <c r="F143" s="61"/>
      <c r="G143" s="61"/>
      <c r="H143" s="61"/>
      <c r="I143" s="61"/>
      <c r="J143" s="61"/>
      <c r="K143" s="61"/>
      <c r="L143" s="61"/>
      <c r="M143" s="61"/>
      <c r="N143" s="62"/>
    </row>
    <row r="144" spans="1:14" ht="23.25" customHeight="1">
      <c r="A144" s="311" t="s">
        <v>671</v>
      </c>
      <c r="B144" s="649"/>
      <c r="C144" s="74"/>
      <c r="D144" s="61"/>
      <c r="E144" s="61"/>
      <c r="F144" s="61"/>
      <c r="G144" s="61"/>
      <c r="H144" s="61"/>
      <c r="I144" s="61"/>
      <c r="J144" s="61"/>
      <c r="K144" s="61"/>
      <c r="L144" s="61"/>
      <c r="M144" s="61"/>
      <c r="N144" s="62"/>
    </row>
    <row r="145" spans="1:14" ht="35.25" customHeight="1">
      <c r="A145" s="950"/>
      <c r="B145" s="952" t="s">
        <v>78</v>
      </c>
      <c r="C145" s="952" t="s">
        <v>79</v>
      </c>
      <c r="D145" s="952" t="s">
        <v>80</v>
      </c>
      <c r="E145" s="952" t="s">
        <v>81</v>
      </c>
      <c r="F145" s="952" t="s">
        <v>82</v>
      </c>
      <c r="G145" s="952" t="s">
        <v>83</v>
      </c>
      <c r="H145" s="952" t="s">
        <v>84</v>
      </c>
      <c r="I145" s="952" t="s">
        <v>85</v>
      </c>
      <c r="J145" s="952" t="s">
        <v>86</v>
      </c>
      <c r="K145" s="952" t="s">
        <v>87</v>
      </c>
      <c r="L145" s="952" t="s">
        <v>48</v>
      </c>
      <c r="M145" s="61"/>
      <c r="N145" s="62"/>
    </row>
    <row r="146" spans="1:14" ht="9.75" customHeight="1">
      <c r="A146" s="951"/>
      <c r="B146" s="953"/>
      <c r="C146" s="953"/>
      <c r="D146" s="953"/>
      <c r="E146" s="953"/>
      <c r="F146" s="953"/>
      <c r="G146" s="953"/>
      <c r="H146" s="953"/>
      <c r="I146" s="953"/>
      <c r="J146" s="953"/>
      <c r="K146" s="953"/>
      <c r="L146" s="953"/>
      <c r="M146" s="61"/>
      <c r="N146" s="62"/>
    </row>
    <row r="147" spans="1:14" ht="15.75">
      <c r="A147" s="63" t="s">
        <v>88</v>
      </c>
      <c r="B147" s="64"/>
      <c r="C147" s="310"/>
      <c r="D147" s="305"/>
      <c r="E147" s="305"/>
      <c r="F147" s="305"/>
      <c r="G147" s="305"/>
      <c r="H147" s="305"/>
      <c r="I147" s="305"/>
      <c r="J147" s="305"/>
      <c r="K147" s="305"/>
      <c r="L147" s="305"/>
      <c r="M147" s="61"/>
      <c r="N147" s="62"/>
    </row>
    <row r="148" spans="1:14" ht="15.75">
      <c r="A148" s="65"/>
      <c r="B148" s="64"/>
      <c r="C148" s="310"/>
      <c r="D148" s="305"/>
      <c r="E148" s="305"/>
      <c r="F148" s="305"/>
      <c r="G148" s="305"/>
      <c r="H148" s="305"/>
      <c r="I148" s="305"/>
      <c r="J148" s="305"/>
      <c r="K148" s="305"/>
      <c r="L148" s="305"/>
      <c r="M148" s="61"/>
      <c r="N148" s="62"/>
    </row>
    <row r="149" spans="1:14" ht="12.75">
      <c r="A149" s="66" t="s">
        <v>89</v>
      </c>
      <c r="B149" s="67">
        <v>1</v>
      </c>
      <c r="C149" s="652"/>
      <c r="D149" s="650"/>
      <c r="E149" s="650"/>
      <c r="F149" s="650"/>
      <c r="G149" s="650"/>
      <c r="H149" s="650"/>
      <c r="I149" s="650"/>
      <c r="J149" s="650"/>
      <c r="K149" s="650"/>
      <c r="L149" s="307">
        <f aca="true" t="shared" si="21" ref="L149:L157">C149+D149+E149+F149+G149+H149+I149+J149+K149</f>
        <v>0</v>
      </c>
      <c r="M149" s="61"/>
      <c r="N149" s="62"/>
    </row>
    <row r="150" spans="1:14" ht="25.5">
      <c r="A150" s="68" t="s">
        <v>90</v>
      </c>
      <c r="B150" s="69">
        <v>2</v>
      </c>
      <c r="C150" s="653"/>
      <c r="D150" s="651"/>
      <c r="E150" s="651"/>
      <c r="F150" s="651"/>
      <c r="G150" s="651"/>
      <c r="H150" s="651"/>
      <c r="I150" s="651"/>
      <c r="J150" s="651"/>
      <c r="K150" s="651"/>
      <c r="L150" s="307">
        <f t="shared" si="21"/>
        <v>0</v>
      </c>
      <c r="M150" s="61"/>
      <c r="N150" s="62"/>
    </row>
    <row r="151" spans="1:14" ht="12.75">
      <c r="A151" s="66" t="s">
        <v>91</v>
      </c>
      <c r="B151" s="67">
        <v>3</v>
      </c>
      <c r="C151" s="652"/>
      <c r="D151" s="650"/>
      <c r="E151" s="650"/>
      <c r="F151" s="650"/>
      <c r="G151" s="650"/>
      <c r="H151" s="650"/>
      <c r="I151" s="650"/>
      <c r="J151" s="650"/>
      <c r="K151" s="650"/>
      <c r="L151" s="307">
        <f t="shared" si="21"/>
        <v>0</v>
      </c>
      <c r="M151" s="61"/>
      <c r="N151" s="62"/>
    </row>
    <row r="152" spans="1:14" ht="25.5">
      <c r="A152" s="68" t="s">
        <v>92</v>
      </c>
      <c r="B152" s="70">
        <v>4</v>
      </c>
      <c r="C152" s="654"/>
      <c r="D152" s="651"/>
      <c r="E152" s="651"/>
      <c r="F152" s="651"/>
      <c r="G152" s="651"/>
      <c r="H152" s="651"/>
      <c r="I152" s="651"/>
      <c r="J152" s="651"/>
      <c r="K152" s="651"/>
      <c r="L152" s="307">
        <f t="shared" si="21"/>
        <v>0</v>
      </c>
      <c r="M152" s="61"/>
      <c r="N152" s="62"/>
    </row>
    <row r="153" spans="1:14" ht="12.75">
      <c r="A153" s="66" t="s">
        <v>93</v>
      </c>
      <c r="B153" s="67">
        <v>5</v>
      </c>
      <c r="C153" s="652"/>
      <c r="D153" s="650"/>
      <c r="E153" s="650"/>
      <c r="F153" s="650"/>
      <c r="G153" s="650"/>
      <c r="H153" s="650"/>
      <c r="I153" s="650"/>
      <c r="J153" s="650"/>
      <c r="K153" s="650"/>
      <c r="L153" s="307">
        <f t="shared" si="21"/>
        <v>0</v>
      </c>
      <c r="M153" s="61"/>
      <c r="N153" s="62"/>
    </row>
    <row r="154" spans="1:14" ht="12.75">
      <c r="A154" s="66" t="s">
        <v>94</v>
      </c>
      <c r="B154" s="67">
        <v>6</v>
      </c>
      <c r="C154" s="652"/>
      <c r="D154" s="650"/>
      <c r="E154" s="650"/>
      <c r="F154" s="650"/>
      <c r="G154" s="650"/>
      <c r="H154" s="650"/>
      <c r="I154" s="650"/>
      <c r="J154" s="650"/>
      <c r="K154" s="650"/>
      <c r="L154" s="307">
        <f t="shared" si="21"/>
        <v>0</v>
      </c>
      <c r="M154" s="61"/>
      <c r="N154" s="62"/>
    </row>
    <row r="155" spans="1:14" ht="12.75">
      <c r="A155" s="68" t="s">
        <v>95</v>
      </c>
      <c r="B155" s="70">
        <v>7</v>
      </c>
      <c r="C155" s="654"/>
      <c r="D155" s="651"/>
      <c r="E155" s="651"/>
      <c r="F155" s="651"/>
      <c r="G155" s="651"/>
      <c r="H155" s="651"/>
      <c r="I155" s="651"/>
      <c r="J155" s="651"/>
      <c r="K155" s="651"/>
      <c r="L155" s="307">
        <f t="shared" si="21"/>
        <v>0</v>
      </c>
      <c r="M155" s="61"/>
      <c r="N155" s="62"/>
    </row>
    <row r="156" spans="1:14" ht="12.75">
      <c r="A156" s="66" t="s">
        <v>96</v>
      </c>
      <c r="B156" s="67">
        <v>8</v>
      </c>
      <c r="C156" s="652"/>
      <c r="D156" s="650"/>
      <c r="E156" s="650"/>
      <c r="F156" s="650"/>
      <c r="G156" s="650"/>
      <c r="H156" s="650"/>
      <c r="I156" s="650"/>
      <c r="J156" s="650"/>
      <c r="K156" s="650"/>
      <c r="L156" s="307">
        <f t="shared" si="21"/>
        <v>0</v>
      </c>
      <c r="M156" s="61"/>
      <c r="N156" s="62"/>
    </row>
    <row r="157" spans="1:14" ht="12.75">
      <c r="A157" s="66" t="s">
        <v>97</v>
      </c>
      <c r="B157" s="67">
        <v>9</v>
      </c>
      <c r="C157" s="652"/>
      <c r="D157" s="650"/>
      <c r="E157" s="650"/>
      <c r="F157" s="650"/>
      <c r="G157" s="650"/>
      <c r="H157" s="650"/>
      <c r="I157" s="650"/>
      <c r="J157" s="650"/>
      <c r="K157" s="650"/>
      <c r="L157" s="307">
        <f t="shared" si="21"/>
        <v>0</v>
      </c>
      <c r="M157" s="61"/>
      <c r="N157" s="62"/>
    </row>
    <row r="158" spans="1:14" ht="15.75">
      <c r="A158" s="65"/>
      <c r="B158" s="67"/>
      <c r="C158" s="308"/>
      <c r="D158" s="306"/>
      <c r="E158" s="306"/>
      <c r="F158" s="306"/>
      <c r="G158" s="306"/>
      <c r="H158" s="306"/>
      <c r="I158" s="306"/>
      <c r="J158" s="306"/>
      <c r="K158" s="306"/>
      <c r="L158" s="306"/>
      <c r="M158" s="61"/>
      <c r="N158" s="62"/>
    </row>
    <row r="159" spans="1:14" ht="12.75">
      <c r="A159" s="63" t="s">
        <v>6</v>
      </c>
      <c r="B159" s="67">
        <v>10</v>
      </c>
      <c r="C159" s="307">
        <f>C149+C150+C151+C152+C153+C154+C155+C156+C157</f>
        <v>0</v>
      </c>
      <c r="D159" s="307">
        <f>D149+D150+D151+D152+D153+D154+D155+D156+D157</f>
        <v>0</v>
      </c>
      <c r="E159" s="307">
        <f aca="true" t="shared" si="22" ref="E159:L159">E149+E150+E151+E152+E153+E154+E155+E156+E157</f>
        <v>0</v>
      </c>
      <c r="F159" s="307">
        <f t="shared" si="22"/>
        <v>0</v>
      </c>
      <c r="G159" s="307">
        <f t="shared" si="22"/>
        <v>0</v>
      </c>
      <c r="H159" s="307">
        <f t="shared" si="22"/>
        <v>0</v>
      </c>
      <c r="I159" s="307">
        <f t="shared" si="22"/>
        <v>0</v>
      </c>
      <c r="J159" s="307">
        <f t="shared" si="22"/>
        <v>0</v>
      </c>
      <c r="K159" s="307">
        <f t="shared" si="22"/>
        <v>0</v>
      </c>
      <c r="L159" s="307">
        <f t="shared" si="22"/>
        <v>0</v>
      </c>
      <c r="M159" s="61"/>
      <c r="N159" s="62"/>
    </row>
    <row r="160" spans="1:14" ht="15.75">
      <c r="A160" s="65"/>
      <c r="B160" s="67"/>
      <c r="C160" s="308"/>
      <c r="D160" s="309"/>
      <c r="E160" s="309"/>
      <c r="F160" s="309"/>
      <c r="G160" s="309"/>
      <c r="H160" s="309"/>
      <c r="I160" s="309"/>
      <c r="J160" s="309"/>
      <c r="K160" s="309"/>
      <c r="L160" s="309"/>
      <c r="M160" s="61"/>
      <c r="N160" s="62"/>
    </row>
    <row r="161" spans="1:14" ht="12.75">
      <c r="A161" s="66" t="s">
        <v>98</v>
      </c>
      <c r="B161" s="67">
        <v>11</v>
      </c>
      <c r="C161" s="652"/>
      <c r="D161" s="652"/>
      <c r="E161" s="652"/>
      <c r="F161" s="652"/>
      <c r="G161" s="652"/>
      <c r="H161" s="652"/>
      <c r="I161" s="652"/>
      <c r="J161" s="652"/>
      <c r="K161" s="652"/>
      <c r="L161" s="307">
        <f>C161+D161+E161+F161+G161+H161+I161+J161+K161</f>
        <v>0</v>
      </c>
      <c r="M161" s="61"/>
      <c r="N161" s="62"/>
    </row>
    <row r="162" spans="1:14" ht="12.75">
      <c r="A162" s="66" t="s">
        <v>99</v>
      </c>
      <c r="B162" s="67">
        <v>12</v>
      </c>
      <c r="C162" s="652"/>
      <c r="D162" s="652"/>
      <c r="E162" s="652"/>
      <c r="F162" s="652"/>
      <c r="G162" s="652"/>
      <c r="H162" s="652"/>
      <c r="I162" s="652"/>
      <c r="J162" s="652"/>
      <c r="K162" s="652"/>
      <c r="L162" s="307">
        <f>C162+D162+E162+F162+G162+H162+I162+J162+K162</f>
        <v>0</v>
      </c>
      <c r="M162" s="61"/>
      <c r="N162" s="62"/>
    </row>
    <row r="163" spans="1:14" ht="12.75">
      <c r="A163" s="66" t="s">
        <v>100</v>
      </c>
      <c r="B163" s="67">
        <v>13</v>
      </c>
      <c r="C163" s="652"/>
      <c r="D163" s="652"/>
      <c r="E163" s="652"/>
      <c r="F163" s="652"/>
      <c r="G163" s="652"/>
      <c r="H163" s="652"/>
      <c r="I163" s="652"/>
      <c r="J163" s="652"/>
      <c r="K163" s="652"/>
      <c r="L163" s="307">
        <f>C163+D163+E163+F163+G163+H163+I163+J163+K163</f>
        <v>0</v>
      </c>
      <c r="M163" s="61"/>
      <c r="N163" s="62"/>
    </row>
    <row r="164" spans="1:14" ht="12.75">
      <c r="A164" s="72"/>
      <c r="B164" s="67"/>
      <c r="C164" s="308"/>
      <c r="D164" s="309"/>
      <c r="E164" s="309"/>
      <c r="F164" s="309"/>
      <c r="G164" s="309"/>
      <c r="H164" s="309"/>
      <c r="I164" s="309"/>
      <c r="J164" s="309"/>
      <c r="K164" s="309"/>
      <c r="L164" s="309"/>
      <c r="M164" s="61"/>
      <c r="N164" s="62"/>
    </row>
    <row r="165" spans="1:14" ht="12.75">
      <c r="A165" s="63" t="s">
        <v>101</v>
      </c>
      <c r="B165" s="67">
        <v>14</v>
      </c>
      <c r="C165" s="307">
        <f aca="true" t="shared" si="23" ref="C165:L165">C159+C161+C162+C163</f>
        <v>0</v>
      </c>
      <c r="D165" s="307">
        <f t="shared" si="23"/>
        <v>0</v>
      </c>
      <c r="E165" s="307">
        <f t="shared" si="23"/>
        <v>0</v>
      </c>
      <c r="F165" s="307">
        <f t="shared" si="23"/>
        <v>0</v>
      </c>
      <c r="G165" s="307">
        <f t="shared" si="23"/>
        <v>0</v>
      </c>
      <c r="H165" s="307">
        <f t="shared" si="23"/>
        <v>0</v>
      </c>
      <c r="I165" s="307">
        <f t="shared" si="23"/>
        <v>0</v>
      </c>
      <c r="J165" s="307">
        <f t="shared" si="23"/>
        <v>0</v>
      </c>
      <c r="K165" s="307">
        <f t="shared" si="23"/>
        <v>0</v>
      </c>
      <c r="L165" s="307">
        <f t="shared" si="23"/>
        <v>0</v>
      </c>
      <c r="M165" s="61"/>
      <c r="N165" s="62"/>
    </row>
    <row r="166" spans="1:14" ht="12.75">
      <c r="A166" s="72"/>
      <c r="B166" s="67"/>
      <c r="C166" s="308"/>
      <c r="D166" s="309"/>
      <c r="E166" s="309"/>
      <c r="F166" s="309"/>
      <c r="G166" s="309"/>
      <c r="H166" s="309"/>
      <c r="I166" s="309"/>
      <c r="J166" s="309"/>
      <c r="K166" s="309"/>
      <c r="L166" s="309"/>
      <c r="M166" s="61"/>
      <c r="N166" s="62"/>
    </row>
    <row r="167" spans="1:14" ht="12.75">
      <c r="A167" s="63" t="s">
        <v>102</v>
      </c>
      <c r="B167" s="67"/>
      <c r="C167" s="308"/>
      <c r="D167" s="309"/>
      <c r="E167" s="309"/>
      <c r="F167" s="309"/>
      <c r="G167" s="309"/>
      <c r="H167" s="309"/>
      <c r="I167" s="309"/>
      <c r="J167" s="309"/>
      <c r="K167" s="309"/>
      <c r="L167" s="309"/>
      <c r="M167" s="61"/>
      <c r="N167" s="62"/>
    </row>
    <row r="168" spans="1:14" ht="15.75">
      <c r="A168" s="73"/>
      <c r="B168" s="67"/>
      <c r="C168" s="308"/>
      <c r="D168" s="309"/>
      <c r="E168" s="309"/>
      <c r="F168" s="309"/>
      <c r="G168" s="309"/>
      <c r="H168" s="309"/>
      <c r="I168" s="309"/>
      <c r="J168" s="309"/>
      <c r="K168" s="309"/>
      <c r="L168" s="309"/>
      <c r="M168" s="61"/>
      <c r="N168" s="62"/>
    </row>
    <row r="169" spans="1:14" ht="12.75">
      <c r="A169" s="66" t="s">
        <v>103</v>
      </c>
      <c r="B169" s="67">
        <v>15</v>
      </c>
      <c r="C169" s="652"/>
      <c r="D169" s="652"/>
      <c r="E169" s="652"/>
      <c r="F169" s="652"/>
      <c r="G169" s="652"/>
      <c r="H169" s="652"/>
      <c r="I169" s="652"/>
      <c r="J169" s="652"/>
      <c r="K169" s="652"/>
      <c r="L169" s="307">
        <f>C169+D169+E169+F169+G169+H169+I169+J169+K169</f>
        <v>0</v>
      </c>
      <c r="M169" s="61"/>
      <c r="N169" s="62"/>
    </row>
    <row r="170" spans="1:14" ht="12.75">
      <c r="A170" s="66" t="s">
        <v>104</v>
      </c>
      <c r="B170" s="67">
        <v>16</v>
      </c>
      <c r="C170" s="652"/>
      <c r="D170" s="652"/>
      <c r="E170" s="652"/>
      <c r="F170" s="652"/>
      <c r="G170" s="652"/>
      <c r="H170" s="652"/>
      <c r="I170" s="652"/>
      <c r="J170" s="652"/>
      <c r="K170" s="652"/>
      <c r="L170" s="307">
        <f>C170+D170+E170+F170+G170+H170+I170+J170+K170</f>
        <v>0</v>
      </c>
      <c r="M170" s="61"/>
      <c r="N170" s="62"/>
    </row>
    <row r="171" spans="1:14" ht="12.75">
      <c r="A171" s="66" t="s">
        <v>105</v>
      </c>
      <c r="B171" s="67">
        <v>17</v>
      </c>
      <c r="C171" s="652"/>
      <c r="D171" s="652"/>
      <c r="E171" s="652"/>
      <c r="F171" s="652"/>
      <c r="G171" s="652"/>
      <c r="H171" s="652"/>
      <c r="I171" s="652"/>
      <c r="J171" s="652"/>
      <c r="K171" s="652"/>
      <c r="L171" s="307">
        <f>C171+D171+E171+F171+G171+H171+I171+J171+K171</f>
        <v>0</v>
      </c>
      <c r="M171" s="61"/>
      <c r="N171" s="62"/>
    </row>
    <row r="172" spans="1:14" ht="25.5">
      <c r="A172" s="68" t="s">
        <v>106</v>
      </c>
      <c r="B172" s="70">
        <v>18</v>
      </c>
      <c r="C172" s="654"/>
      <c r="D172" s="654"/>
      <c r="E172" s="654"/>
      <c r="F172" s="654"/>
      <c r="G172" s="654"/>
      <c r="H172" s="654"/>
      <c r="I172" s="654"/>
      <c r="J172" s="654"/>
      <c r="K172" s="654"/>
      <c r="L172" s="307">
        <f>C172+D172+E172+F172+G172+H172+I172+J172+K172</f>
        <v>0</v>
      </c>
      <c r="M172" s="61"/>
      <c r="N172" s="62"/>
    </row>
    <row r="173" spans="1:14" ht="12.75">
      <c r="A173" s="66" t="s">
        <v>107</v>
      </c>
      <c r="B173" s="67">
        <v>19</v>
      </c>
      <c r="C173" s="652"/>
      <c r="D173" s="652"/>
      <c r="E173" s="652"/>
      <c r="F173" s="652"/>
      <c r="G173" s="652"/>
      <c r="H173" s="652"/>
      <c r="I173" s="652"/>
      <c r="J173" s="652"/>
      <c r="K173" s="652"/>
      <c r="L173" s="307">
        <f>C173+D173+E173+F173+G173+H173+I173+J173+K173</f>
        <v>0</v>
      </c>
      <c r="M173" s="61"/>
      <c r="N173" s="62"/>
    </row>
    <row r="174" spans="1:14" ht="12.75">
      <c r="A174" s="63"/>
      <c r="B174" s="67"/>
      <c r="C174" s="308"/>
      <c r="D174" s="309"/>
      <c r="E174" s="309"/>
      <c r="F174" s="309"/>
      <c r="G174" s="309"/>
      <c r="H174" s="309"/>
      <c r="I174" s="309"/>
      <c r="J174" s="309"/>
      <c r="K174" s="309"/>
      <c r="L174" s="309"/>
      <c r="M174" s="61"/>
      <c r="N174" s="62"/>
    </row>
    <row r="175" spans="1:14" ht="12.75">
      <c r="A175" s="63" t="s">
        <v>7</v>
      </c>
      <c r="B175" s="67">
        <v>20</v>
      </c>
      <c r="C175" s="307">
        <f aca="true" t="shared" si="24" ref="C175:L175">C169+C170+C171+C172+C173</f>
        <v>0</v>
      </c>
      <c r="D175" s="307">
        <f t="shared" si="24"/>
        <v>0</v>
      </c>
      <c r="E175" s="307">
        <f t="shared" si="24"/>
        <v>0</v>
      </c>
      <c r="F175" s="307">
        <f t="shared" si="24"/>
        <v>0</v>
      </c>
      <c r="G175" s="307">
        <f t="shared" si="24"/>
        <v>0</v>
      </c>
      <c r="H175" s="307">
        <f t="shared" si="24"/>
        <v>0</v>
      </c>
      <c r="I175" s="307">
        <f t="shared" si="24"/>
        <v>0</v>
      </c>
      <c r="J175" s="307">
        <f t="shared" si="24"/>
        <v>0</v>
      </c>
      <c r="K175" s="307">
        <f t="shared" si="24"/>
        <v>0</v>
      </c>
      <c r="L175" s="307">
        <f t="shared" si="24"/>
        <v>0</v>
      </c>
      <c r="M175" s="61"/>
      <c r="N175" s="62"/>
    </row>
    <row r="176" spans="1:14" ht="12.75">
      <c r="A176" s="63"/>
      <c r="B176" s="67"/>
      <c r="C176" s="308"/>
      <c r="D176" s="309"/>
      <c r="E176" s="309"/>
      <c r="F176" s="309"/>
      <c r="G176" s="309"/>
      <c r="H176" s="309"/>
      <c r="I176" s="309"/>
      <c r="J176" s="309"/>
      <c r="K176" s="309"/>
      <c r="L176" s="309"/>
      <c r="M176" s="61"/>
      <c r="N176" s="62"/>
    </row>
    <row r="177" spans="1:14" ht="12.75">
      <c r="A177" s="66" t="s">
        <v>108</v>
      </c>
      <c r="B177" s="67">
        <v>21</v>
      </c>
      <c r="C177" s="652"/>
      <c r="D177" s="652"/>
      <c r="E177" s="652"/>
      <c r="F177" s="652"/>
      <c r="G177" s="652"/>
      <c r="H177" s="652"/>
      <c r="I177" s="652"/>
      <c r="J177" s="652"/>
      <c r="K177" s="652"/>
      <c r="L177" s="307">
        <f>C177+D177+E177+F177+G177+H177+I177+J177+K177</f>
        <v>0</v>
      </c>
      <c r="M177" s="61"/>
      <c r="N177" s="62"/>
    </row>
    <row r="178" spans="1:14" ht="12.75">
      <c r="A178" s="66" t="s">
        <v>99</v>
      </c>
      <c r="B178" s="67">
        <v>22</v>
      </c>
      <c r="C178" s="652"/>
      <c r="D178" s="652"/>
      <c r="E178" s="652"/>
      <c r="F178" s="652"/>
      <c r="G178" s="652"/>
      <c r="H178" s="652"/>
      <c r="I178" s="652"/>
      <c r="J178" s="652"/>
      <c r="K178" s="652"/>
      <c r="L178" s="307">
        <f>C178+D178+E178+F178+G178+H178+I178+J178+K178</f>
        <v>0</v>
      </c>
      <c r="M178" s="61"/>
      <c r="N178" s="62"/>
    </row>
    <row r="179" spans="1:14" ht="12.75">
      <c r="A179" s="66" t="s">
        <v>109</v>
      </c>
      <c r="B179" s="67">
        <v>23</v>
      </c>
      <c r="C179" s="652"/>
      <c r="D179" s="652"/>
      <c r="E179" s="652"/>
      <c r="F179" s="652"/>
      <c r="G179" s="652"/>
      <c r="H179" s="652"/>
      <c r="I179" s="652"/>
      <c r="J179" s="652"/>
      <c r="K179" s="652"/>
      <c r="L179" s="307">
        <f>C179+D179+E179+F179+G179+H179+I179+J179+K179</f>
        <v>0</v>
      </c>
      <c r="M179" s="61"/>
      <c r="N179" s="62"/>
    </row>
    <row r="180" spans="1:14" ht="15.75">
      <c r="A180" s="65"/>
      <c r="B180" s="67"/>
      <c r="C180" s="308"/>
      <c r="D180" s="309"/>
      <c r="E180" s="309"/>
      <c r="F180" s="309"/>
      <c r="G180" s="309"/>
      <c r="H180" s="309"/>
      <c r="I180" s="309"/>
      <c r="J180" s="309"/>
      <c r="K180" s="309"/>
      <c r="L180" s="309"/>
      <c r="M180" s="61"/>
      <c r="N180" s="62"/>
    </row>
    <row r="181" spans="1:14" ht="12.75">
      <c r="A181" s="63" t="s">
        <v>110</v>
      </c>
      <c r="B181" s="67">
        <v>24</v>
      </c>
      <c r="C181" s="307">
        <f aca="true" t="shared" si="25" ref="C181:L181">C175+C177+C178+C179</f>
        <v>0</v>
      </c>
      <c r="D181" s="307">
        <f t="shared" si="25"/>
        <v>0</v>
      </c>
      <c r="E181" s="307">
        <f t="shared" si="25"/>
        <v>0</v>
      </c>
      <c r="F181" s="307">
        <f t="shared" si="25"/>
        <v>0</v>
      </c>
      <c r="G181" s="307">
        <f t="shared" si="25"/>
        <v>0</v>
      </c>
      <c r="H181" s="307">
        <f t="shared" si="25"/>
        <v>0</v>
      </c>
      <c r="I181" s="307">
        <f t="shared" si="25"/>
        <v>0</v>
      </c>
      <c r="J181" s="307">
        <f t="shared" si="25"/>
        <v>0</v>
      </c>
      <c r="K181" s="307">
        <f t="shared" si="25"/>
        <v>0</v>
      </c>
      <c r="L181" s="307">
        <f t="shared" si="25"/>
        <v>0</v>
      </c>
      <c r="M181" s="61"/>
      <c r="N181" s="62"/>
    </row>
    <row r="182" spans="1:14" ht="12.75">
      <c r="A182" s="66"/>
      <c r="B182" s="67"/>
      <c r="C182" s="308"/>
      <c r="D182" s="309"/>
      <c r="E182" s="309"/>
      <c r="F182" s="309"/>
      <c r="G182" s="309"/>
      <c r="H182" s="309"/>
      <c r="I182" s="309"/>
      <c r="J182" s="309"/>
      <c r="K182" s="309"/>
      <c r="L182" s="309"/>
      <c r="M182" s="61"/>
      <c r="N182" s="62"/>
    </row>
    <row r="183" spans="1:14" ht="12.75">
      <c r="A183" s="63" t="s">
        <v>111</v>
      </c>
      <c r="B183" s="67">
        <v>25</v>
      </c>
      <c r="C183" s="307">
        <f aca="true" t="shared" si="26" ref="C183:K183">C165-C181</f>
        <v>0</v>
      </c>
      <c r="D183" s="307">
        <f t="shared" si="26"/>
        <v>0</v>
      </c>
      <c r="E183" s="307">
        <f t="shared" si="26"/>
        <v>0</v>
      </c>
      <c r="F183" s="307">
        <f t="shared" si="26"/>
        <v>0</v>
      </c>
      <c r="G183" s="307">
        <f t="shared" si="26"/>
        <v>0</v>
      </c>
      <c r="H183" s="307">
        <f t="shared" si="26"/>
        <v>0</v>
      </c>
      <c r="I183" s="307">
        <f t="shared" si="26"/>
        <v>0</v>
      </c>
      <c r="J183" s="307">
        <f t="shared" si="26"/>
        <v>0</v>
      </c>
      <c r="K183" s="307">
        <f t="shared" si="26"/>
        <v>0</v>
      </c>
      <c r="L183" s="309"/>
      <c r="M183" s="61"/>
      <c r="N183" s="62"/>
    </row>
    <row r="184" spans="1:14" ht="12.75">
      <c r="A184" s="63"/>
      <c r="B184" s="67"/>
      <c r="C184" s="308"/>
      <c r="D184" s="306"/>
      <c r="E184" s="306"/>
      <c r="F184" s="306"/>
      <c r="G184" s="306"/>
      <c r="H184" s="306"/>
      <c r="I184" s="306"/>
      <c r="J184" s="306"/>
      <c r="K184" s="306"/>
      <c r="L184" s="306"/>
      <c r="M184" s="61"/>
      <c r="N184" s="62"/>
    </row>
    <row r="185" spans="1:14" ht="12.75">
      <c r="A185" s="63" t="s">
        <v>112</v>
      </c>
      <c r="B185" s="67">
        <v>26</v>
      </c>
      <c r="C185" s="308"/>
      <c r="D185" s="679">
        <v>0.08</v>
      </c>
      <c r="E185" s="679">
        <v>0.32</v>
      </c>
      <c r="F185" s="679">
        <v>0.72</v>
      </c>
      <c r="G185" s="679">
        <v>1.43</v>
      </c>
      <c r="H185" s="679">
        <v>2.77</v>
      </c>
      <c r="I185" s="679">
        <v>5.45</v>
      </c>
      <c r="J185" s="679">
        <v>11.57</v>
      </c>
      <c r="K185" s="679">
        <v>17.84</v>
      </c>
      <c r="L185" s="71"/>
      <c r="M185" s="61"/>
      <c r="N185" s="62"/>
    </row>
    <row r="186" spans="1:14" ht="12.75">
      <c r="A186" s="63"/>
      <c r="B186" s="67"/>
      <c r="C186" s="308"/>
      <c r="D186" s="306"/>
      <c r="E186" s="306"/>
      <c r="F186" s="306"/>
      <c r="G186" s="306"/>
      <c r="H186" s="306"/>
      <c r="I186" s="306"/>
      <c r="J186" s="306"/>
      <c r="K186" s="306"/>
      <c r="L186" s="306"/>
      <c r="M186" s="61"/>
      <c r="N186" s="62"/>
    </row>
    <row r="187" spans="1:14" ht="12.75">
      <c r="A187" s="63" t="s">
        <v>113</v>
      </c>
      <c r="B187" s="67">
        <v>27</v>
      </c>
      <c r="C187" s="308"/>
      <c r="D187" s="307">
        <f>D183*D185/100</f>
        <v>0</v>
      </c>
      <c r="E187" s="307">
        <f aca="true" t="shared" si="27" ref="E187:K187">E183*E185/100</f>
        <v>0</v>
      </c>
      <c r="F187" s="307">
        <f t="shared" si="27"/>
        <v>0</v>
      </c>
      <c r="G187" s="307">
        <f t="shared" si="27"/>
        <v>0</v>
      </c>
      <c r="H187" s="307">
        <f t="shared" si="27"/>
        <v>0</v>
      </c>
      <c r="I187" s="307">
        <f t="shared" si="27"/>
        <v>0</v>
      </c>
      <c r="J187" s="307">
        <f t="shared" si="27"/>
        <v>0</v>
      </c>
      <c r="K187" s="307">
        <f t="shared" si="27"/>
        <v>0</v>
      </c>
      <c r="L187" s="71"/>
      <c r="M187" s="61"/>
      <c r="N187" s="62"/>
    </row>
    <row r="188" spans="1:14" ht="12.75">
      <c r="A188" s="63"/>
      <c r="B188" s="67"/>
      <c r="C188" s="308"/>
      <c r="D188" s="306"/>
      <c r="E188" s="306"/>
      <c r="F188" s="306"/>
      <c r="G188" s="306"/>
      <c r="H188" s="306"/>
      <c r="I188" s="306"/>
      <c r="J188" s="306"/>
      <c r="K188" s="306"/>
      <c r="L188" s="306"/>
      <c r="M188" s="61"/>
      <c r="N188" s="62"/>
    </row>
    <row r="189" spans="1:14" ht="15.75">
      <c r="A189" s="63" t="s">
        <v>114</v>
      </c>
      <c r="B189" s="67">
        <v>28</v>
      </c>
      <c r="C189" s="308"/>
      <c r="D189" s="305"/>
      <c r="E189" s="305"/>
      <c r="F189" s="305"/>
      <c r="G189" s="305"/>
      <c r="H189" s="305"/>
      <c r="I189" s="305"/>
      <c r="J189" s="305"/>
      <c r="K189" s="305"/>
      <c r="L189" s="307">
        <f>D187+E187+F187+G187+H187+I187+J187+K187</f>
        <v>0</v>
      </c>
      <c r="M189" s="61"/>
      <c r="N189" s="62"/>
    </row>
    <row r="190" spans="1:14" ht="27.75" customHeight="1">
      <c r="A190" s="61"/>
      <c r="B190" s="61"/>
      <c r="C190" s="61"/>
      <c r="D190" s="61"/>
      <c r="E190" s="61"/>
      <c r="F190" s="61"/>
      <c r="G190" s="61"/>
      <c r="H190" s="61"/>
      <c r="I190" s="61"/>
      <c r="J190" s="61"/>
      <c r="K190" s="61"/>
      <c r="L190" s="61"/>
      <c r="M190" s="61"/>
      <c r="N190" s="62"/>
    </row>
    <row r="191" spans="1:14" ht="23.25" customHeight="1">
      <c r="A191" s="311" t="s">
        <v>672</v>
      </c>
      <c r="B191" s="74"/>
      <c r="C191" s="74"/>
      <c r="D191" s="61"/>
      <c r="E191" s="61"/>
      <c r="F191" s="61"/>
      <c r="G191" s="61"/>
      <c r="H191" s="61"/>
      <c r="I191" s="61"/>
      <c r="J191" s="61"/>
      <c r="K191" s="61"/>
      <c r="L191" s="61"/>
      <c r="M191" s="61"/>
      <c r="N191" s="62"/>
    </row>
    <row r="192" spans="1:14" ht="35.25" customHeight="1">
      <c r="A192" s="950"/>
      <c r="B192" s="952" t="s">
        <v>78</v>
      </c>
      <c r="C192" s="952" t="s">
        <v>79</v>
      </c>
      <c r="D192" s="952" t="s">
        <v>80</v>
      </c>
      <c r="E192" s="952" t="s">
        <v>81</v>
      </c>
      <c r="F192" s="952" t="s">
        <v>82</v>
      </c>
      <c r="G192" s="952" t="s">
        <v>83</v>
      </c>
      <c r="H192" s="952" t="s">
        <v>84</v>
      </c>
      <c r="I192" s="952" t="s">
        <v>85</v>
      </c>
      <c r="J192" s="952" t="s">
        <v>86</v>
      </c>
      <c r="K192" s="952" t="s">
        <v>87</v>
      </c>
      <c r="L192" s="952" t="s">
        <v>48</v>
      </c>
      <c r="M192" s="61"/>
      <c r="N192" s="62"/>
    </row>
    <row r="193" spans="1:14" ht="9.75" customHeight="1">
      <c r="A193" s="951"/>
      <c r="B193" s="953"/>
      <c r="C193" s="953"/>
      <c r="D193" s="953"/>
      <c r="E193" s="953"/>
      <c r="F193" s="953"/>
      <c r="G193" s="953"/>
      <c r="H193" s="953"/>
      <c r="I193" s="953"/>
      <c r="J193" s="953"/>
      <c r="K193" s="953"/>
      <c r="L193" s="953"/>
      <c r="M193" s="61"/>
      <c r="N193" s="62"/>
    </row>
    <row r="194" spans="1:14" ht="15.75">
      <c r="A194" s="63" t="s">
        <v>88</v>
      </c>
      <c r="B194" s="64"/>
      <c r="C194" s="310"/>
      <c r="D194" s="305"/>
      <c r="E194" s="305"/>
      <c r="F194" s="305"/>
      <c r="G194" s="305"/>
      <c r="H194" s="305"/>
      <c r="I194" s="305"/>
      <c r="J194" s="305"/>
      <c r="K194" s="305"/>
      <c r="L194" s="305"/>
      <c r="M194" s="61"/>
      <c r="N194" s="62"/>
    </row>
    <row r="195" spans="1:14" ht="15.75">
      <c r="A195" s="65"/>
      <c r="B195" s="64"/>
      <c r="C195" s="310"/>
      <c r="D195" s="305"/>
      <c r="E195" s="305"/>
      <c r="F195" s="305"/>
      <c r="G195" s="305"/>
      <c r="H195" s="305"/>
      <c r="I195" s="305"/>
      <c r="J195" s="305"/>
      <c r="K195" s="305"/>
      <c r="L195" s="305"/>
      <c r="M195" s="61"/>
      <c r="N195" s="62"/>
    </row>
    <row r="196" spans="1:14" ht="12.75">
      <c r="A196" s="66" t="s">
        <v>89</v>
      </c>
      <c r="B196" s="67">
        <v>1</v>
      </c>
      <c r="C196" s="652"/>
      <c r="D196" s="650"/>
      <c r="E196" s="650"/>
      <c r="F196" s="650"/>
      <c r="G196" s="650"/>
      <c r="H196" s="650"/>
      <c r="I196" s="650"/>
      <c r="J196" s="650"/>
      <c r="K196" s="650"/>
      <c r="L196" s="307">
        <f aca="true" t="shared" si="28" ref="L196:L204">C196+D196+E196+F196+G196+H196+I196+J196+K196</f>
        <v>0</v>
      </c>
      <c r="M196" s="61"/>
      <c r="N196" s="62"/>
    </row>
    <row r="197" spans="1:14" ht="25.5">
      <c r="A197" s="68" t="s">
        <v>90</v>
      </c>
      <c r="B197" s="69">
        <v>2</v>
      </c>
      <c r="C197" s="653"/>
      <c r="D197" s="651"/>
      <c r="E197" s="651"/>
      <c r="F197" s="651"/>
      <c r="G197" s="651"/>
      <c r="H197" s="651"/>
      <c r="I197" s="651"/>
      <c r="J197" s="651"/>
      <c r="K197" s="651"/>
      <c r="L197" s="307">
        <f t="shared" si="28"/>
        <v>0</v>
      </c>
      <c r="M197" s="61"/>
      <c r="N197" s="62"/>
    </row>
    <row r="198" spans="1:14" ht="12.75">
      <c r="A198" s="66" t="s">
        <v>91</v>
      </c>
      <c r="B198" s="67">
        <v>3</v>
      </c>
      <c r="C198" s="652"/>
      <c r="D198" s="650"/>
      <c r="E198" s="650"/>
      <c r="F198" s="650"/>
      <c r="G198" s="650"/>
      <c r="H198" s="650"/>
      <c r="I198" s="650"/>
      <c r="J198" s="650"/>
      <c r="K198" s="650"/>
      <c r="L198" s="307">
        <f t="shared" si="28"/>
        <v>0</v>
      </c>
      <c r="M198" s="61"/>
      <c r="N198" s="62"/>
    </row>
    <row r="199" spans="1:14" ht="25.5">
      <c r="A199" s="68" t="s">
        <v>92</v>
      </c>
      <c r="B199" s="70">
        <v>4</v>
      </c>
      <c r="C199" s="654"/>
      <c r="D199" s="651"/>
      <c r="E199" s="651"/>
      <c r="F199" s="651"/>
      <c r="G199" s="651"/>
      <c r="H199" s="651"/>
      <c r="I199" s="651"/>
      <c r="J199" s="651"/>
      <c r="K199" s="651"/>
      <c r="L199" s="307">
        <f t="shared" si="28"/>
        <v>0</v>
      </c>
      <c r="M199" s="61"/>
      <c r="N199" s="62"/>
    </row>
    <row r="200" spans="1:14" ht="12.75">
      <c r="A200" s="66" t="s">
        <v>93</v>
      </c>
      <c r="B200" s="67">
        <v>5</v>
      </c>
      <c r="C200" s="652"/>
      <c r="D200" s="650"/>
      <c r="E200" s="650"/>
      <c r="F200" s="650"/>
      <c r="G200" s="650"/>
      <c r="H200" s="650"/>
      <c r="I200" s="650"/>
      <c r="J200" s="650"/>
      <c r="K200" s="650"/>
      <c r="L200" s="307">
        <f t="shared" si="28"/>
        <v>0</v>
      </c>
      <c r="M200" s="61"/>
      <c r="N200" s="62"/>
    </row>
    <row r="201" spans="1:14" ht="12.75">
      <c r="A201" s="66" t="s">
        <v>94</v>
      </c>
      <c r="B201" s="67">
        <v>6</v>
      </c>
      <c r="C201" s="652"/>
      <c r="D201" s="650"/>
      <c r="E201" s="650"/>
      <c r="F201" s="650"/>
      <c r="G201" s="650"/>
      <c r="H201" s="650"/>
      <c r="I201" s="650"/>
      <c r="J201" s="650"/>
      <c r="K201" s="650"/>
      <c r="L201" s="307">
        <f t="shared" si="28"/>
        <v>0</v>
      </c>
      <c r="M201" s="61"/>
      <c r="N201" s="62"/>
    </row>
    <row r="202" spans="1:14" ht="12.75">
      <c r="A202" s="68" t="s">
        <v>95</v>
      </c>
      <c r="B202" s="70">
        <v>7</v>
      </c>
      <c r="C202" s="654"/>
      <c r="D202" s="651"/>
      <c r="E202" s="651"/>
      <c r="F202" s="651"/>
      <c r="G202" s="651"/>
      <c r="H202" s="651"/>
      <c r="I202" s="651"/>
      <c r="J202" s="651"/>
      <c r="K202" s="651"/>
      <c r="L202" s="307">
        <f t="shared" si="28"/>
        <v>0</v>
      </c>
      <c r="M202" s="61"/>
      <c r="N202" s="62"/>
    </row>
    <row r="203" spans="1:14" ht="12.75">
      <c r="A203" s="66" t="s">
        <v>96</v>
      </c>
      <c r="B203" s="67">
        <v>8</v>
      </c>
      <c r="C203" s="652"/>
      <c r="D203" s="650"/>
      <c r="E203" s="650"/>
      <c r="F203" s="650"/>
      <c r="G203" s="650"/>
      <c r="H203" s="650"/>
      <c r="I203" s="650"/>
      <c r="J203" s="650"/>
      <c r="K203" s="650"/>
      <c r="L203" s="307">
        <f t="shared" si="28"/>
        <v>0</v>
      </c>
      <c r="M203" s="61"/>
      <c r="N203" s="62"/>
    </row>
    <row r="204" spans="1:14" ht="12.75">
      <c r="A204" s="66" t="s">
        <v>97</v>
      </c>
      <c r="B204" s="67">
        <v>9</v>
      </c>
      <c r="C204" s="652"/>
      <c r="D204" s="650"/>
      <c r="E204" s="650"/>
      <c r="F204" s="650"/>
      <c r="G204" s="650"/>
      <c r="H204" s="650"/>
      <c r="I204" s="650"/>
      <c r="J204" s="650"/>
      <c r="K204" s="650"/>
      <c r="L204" s="307">
        <f t="shared" si="28"/>
        <v>0</v>
      </c>
      <c r="M204" s="61"/>
      <c r="N204" s="62"/>
    </row>
    <row r="205" spans="1:14" ht="15.75">
      <c r="A205" s="65"/>
      <c r="B205" s="67"/>
      <c r="C205" s="308"/>
      <c r="D205" s="306"/>
      <c r="E205" s="306"/>
      <c r="F205" s="306"/>
      <c r="G205" s="306"/>
      <c r="H205" s="306"/>
      <c r="I205" s="306"/>
      <c r="J205" s="306"/>
      <c r="K205" s="306"/>
      <c r="L205" s="306"/>
      <c r="M205" s="61"/>
      <c r="N205" s="62"/>
    </row>
    <row r="206" spans="1:14" ht="12.75">
      <c r="A206" s="63" t="s">
        <v>6</v>
      </c>
      <c r="B206" s="67">
        <v>10</v>
      </c>
      <c r="C206" s="307">
        <f>C196+C197+C198+C199+C200+C201+C202+C203+C204</f>
        <v>0</v>
      </c>
      <c r="D206" s="307">
        <f>D196+D197+D198+D199+D200+D201+D202+D203+D204</f>
        <v>0</v>
      </c>
      <c r="E206" s="307">
        <f aca="true" t="shared" si="29" ref="E206:L206">E196+E197+E198+E199+E200+E201+E202+E203+E204</f>
        <v>0</v>
      </c>
      <c r="F206" s="307">
        <f t="shared" si="29"/>
        <v>0</v>
      </c>
      <c r="G206" s="307">
        <f t="shared" si="29"/>
        <v>0</v>
      </c>
      <c r="H206" s="307">
        <f t="shared" si="29"/>
        <v>0</v>
      </c>
      <c r="I206" s="307">
        <f t="shared" si="29"/>
        <v>0</v>
      </c>
      <c r="J206" s="307">
        <f t="shared" si="29"/>
        <v>0</v>
      </c>
      <c r="K206" s="307">
        <f t="shared" si="29"/>
        <v>0</v>
      </c>
      <c r="L206" s="307">
        <f t="shared" si="29"/>
        <v>0</v>
      </c>
      <c r="M206" s="61"/>
      <c r="N206" s="62"/>
    </row>
    <row r="207" spans="1:14" ht="15.75">
      <c r="A207" s="65"/>
      <c r="B207" s="67"/>
      <c r="C207" s="308"/>
      <c r="D207" s="309"/>
      <c r="E207" s="309"/>
      <c r="F207" s="309"/>
      <c r="G207" s="309"/>
      <c r="H207" s="309"/>
      <c r="I207" s="309"/>
      <c r="J207" s="309"/>
      <c r="K207" s="309"/>
      <c r="L207" s="309"/>
      <c r="M207" s="61"/>
      <c r="N207" s="62"/>
    </row>
    <row r="208" spans="1:14" ht="12.75">
      <c r="A208" s="66" t="s">
        <v>98</v>
      </c>
      <c r="B208" s="67">
        <v>11</v>
      </c>
      <c r="C208" s="652"/>
      <c r="D208" s="652"/>
      <c r="E208" s="652"/>
      <c r="F208" s="652"/>
      <c r="G208" s="652"/>
      <c r="H208" s="652"/>
      <c r="I208" s="652"/>
      <c r="J208" s="652"/>
      <c r="K208" s="652"/>
      <c r="L208" s="307">
        <f>C208+D208+E208+F208+G208+H208+I208+J208+K208</f>
        <v>0</v>
      </c>
      <c r="M208" s="61"/>
      <c r="N208" s="62"/>
    </row>
    <row r="209" spans="1:14" ht="12.75">
      <c r="A209" s="66" t="s">
        <v>99</v>
      </c>
      <c r="B209" s="67">
        <v>12</v>
      </c>
      <c r="C209" s="652"/>
      <c r="D209" s="652"/>
      <c r="E209" s="652"/>
      <c r="F209" s="652"/>
      <c r="G209" s="652"/>
      <c r="H209" s="652"/>
      <c r="I209" s="652"/>
      <c r="J209" s="652"/>
      <c r="K209" s="652"/>
      <c r="L209" s="307">
        <f>C209+D209+E209+F209+G209+H209+I209+J209+K209</f>
        <v>0</v>
      </c>
      <c r="M209" s="61"/>
      <c r="N209" s="62"/>
    </row>
    <row r="210" spans="1:14" ht="12.75">
      <c r="A210" s="66" t="s">
        <v>100</v>
      </c>
      <c r="B210" s="67">
        <v>13</v>
      </c>
      <c r="C210" s="652"/>
      <c r="D210" s="652"/>
      <c r="E210" s="652"/>
      <c r="F210" s="652"/>
      <c r="G210" s="652"/>
      <c r="H210" s="652"/>
      <c r="I210" s="652"/>
      <c r="J210" s="652"/>
      <c r="K210" s="652"/>
      <c r="L210" s="307">
        <f>C210+D210+E210+F210+G210+H210+I210+J210+K210</f>
        <v>0</v>
      </c>
      <c r="M210" s="61"/>
      <c r="N210" s="62"/>
    </row>
    <row r="211" spans="1:14" ht="12.75">
      <c r="A211" s="72"/>
      <c r="B211" s="67"/>
      <c r="C211" s="308"/>
      <c r="D211" s="309"/>
      <c r="E211" s="309"/>
      <c r="F211" s="309"/>
      <c r="G211" s="309"/>
      <c r="H211" s="309"/>
      <c r="I211" s="309"/>
      <c r="J211" s="309"/>
      <c r="K211" s="309"/>
      <c r="L211" s="309"/>
      <c r="M211" s="61"/>
      <c r="N211" s="62"/>
    </row>
    <row r="212" spans="1:14" ht="12.75">
      <c r="A212" s="63" t="s">
        <v>101</v>
      </c>
      <c r="B212" s="67">
        <v>14</v>
      </c>
      <c r="C212" s="307">
        <f aca="true" t="shared" si="30" ref="C212:L212">C206+C208+C209+C210</f>
        <v>0</v>
      </c>
      <c r="D212" s="307">
        <f t="shared" si="30"/>
        <v>0</v>
      </c>
      <c r="E212" s="307">
        <f t="shared" si="30"/>
        <v>0</v>
      </c>
      <c r="F212" s="307">
        <f t="shared" si="30"/>
        <v>0</v>
      </c>
      <c r="G212" s="307">
        <f t="shared" si="30"/>
        <v>0</v>
      </c>
      <c r="H212" s="307">
        <f t="shared" si="30"/>
        <v>0</v>
      </c>
      <c r="I212" s="307">
        <f t="shared" si="30"/>
        <v>0</v>
      </c>
      <c r="J212" s="307">
        <f t="shared" si="30"/>
        <v>0</v>
      </c>
      <c r="K212" s="307">
        <f t="shared" si="30"/>
        <v>0</v>
      </c>
      <c r="L212" s="307">
        <f t="shared" si="30"/>
        <v>0</v>
      </c>
      <c r="M212" s="61"/>
      <c r="N212" s="62"/>
    </row>
    <row r="213" spans="1:14" ht="12.75">
      <c r="A213" s="72"/>
      <c r="B213" s="67"/>
      <c r="C213" s="308"/>
      <c r="D213" s="309"/>
      <c r="E213" s="309"/>
      <c r="F213" s="309"/>
      <c r="G213" s="309"/>
      <c r="H213" s="309"/>
      <c r="I213" s="309"/>
      <c r="J213" s="309"/>
      <c r="K213" s="309"/>
      <c r="L213" s="309"/>
      <c r="M213" s="61"/>
      <c r="N213" s="62"/>
    </row>
    <row r="214" spans="1:14" ht="12.75">
      <c r="A214" s="63" t="s">
        <v>102</v>
      </c>
      <c r="B214" s="67"/>
      <c r="C214" s="308"/>
      <c r="D214" s="309"/>
      <c r="E214" s="309"/>
      <c r="F214" s="309"/>
      <c r="G214" s="309"/>
      <c r="H214" s="309"/>
      <c r="I214" s="309"/>
      <c r="J214" s="309"/>
      <c r="K214" s="309"/>
      <c r="L214" s="309"/>
      <c r="M214" s="61"/>
      <c r="N214" s="62"/>
    </row>
    <row r="215" spans="1:14" ht="15.75">
      <c r="A215" s="73"/>
      <c r="B215" s="67"/>
      <c r="C215" s="308"/>
      <c r="D215" s="309"/>
      <c r="E215" s="309"/>
      <c r="F215" s="309"/>
      <c r="G215" s="309"/>
      <c r="H215" s="309"/>
      <c r="I215" s="309"/>
      <c r="J215" s="309"/>
      <c r="K215" s="309"/>
      <c r="L215" s="309"/>
      <c r="M215" s="61"/>
      <c r="N215" s="62"/>
    </row>
    <row r="216" spans="1:14" ht="12.75">
      <c r="A216" s="66" t="s">
        <v>103</v>
      </c>
      <c r="B216" s="67">
        <v>15</v>
      </c>
      <c r="C216" s="652"/>
      <c r="D216" s="652"/>
      <c r="E216" s="652"/>
      <c r="F216" s="652"/>
      <c r="G216" s="652"/>
      <c r="H216" s="652"/>
      <c r="I216" s="652"/>
      <c r="J216" s="652"/>
      <c r="K216" s="652"/>
      <c r="L216" s="307">
        <f>C216+D216+E216+F216+G216+H216+I216+J216+K216</f>
        <v>0</v>
      </c>
      <c r="M216" s="61"/>
      <c r="N216" s="62"/>
    </row>
    <row r="217" spans="1:14" ht="12.75">
      <c r="A217" s="66" t="s">
        <v>104</v>
      </c>
      <c r="B217" s="67">
        <v>16</v>
      </c>
      <c r="C217" s="652"/>
      <c r="D217" s="652"/>
      <c r="E217" s="652"/>
      <c r="F217" s="652"/>
      <c r="G217" s="652"/>
      <c r="H217" s="652"/>
      <c r="I217" s="652"/>
      <c r="J217" s="652"/>
      <c r="K217" s="652"/>
      <c r="L217" s="307">
        <f>C217+D217+E217+F217+G217+H217+I217+J217+K217</f>
        <v>0</v>
      </c>
      <c r="M217" s="61"/>
      <c r="N217" s="62"/>
    </row>
    <row r="218" spans="1:14" ht="12.75">
      <c r="A218" s="66" t="s">
        <v>105</v>
      </c>
      <c r="B218" s="67">
        <v>17</v>
      </c>
      <c r="C218" s="652"/>
      <c r="D218" s="652"/>
      <c r="E218" s="652"/>
      <c r="F218" s="652"/>
      <c r="G218" s="652"/>
      <c r="H218" s="652"/>
      <c r="I218" s="652"/>
      <c r="J218" s="652"/>
      <c r="K218" s="652"/>
      <c r="L218" s="307">
        <f>C218+D218+E218+F218+G218+H218+I218+J218+K218</f>
        <v>0</v>
      </c>
      <c r="M218" s="61"/>
      <c r="N218" s="62"/>
    </row>
    <row r="219" spans="1:14" ht="25.5">
      <c r="A219" s="68" t="s">
        <v>106</v>
      </c>
      <c r="B219" s="70">
        <v>18</v>
      </c>
      <c r="C219" s="654"/>
      <c r="D219" s="654"/>
      <c r="E219" s="654"/>
      <c r="F219" s="654"/>
      <c r="G219" s="654"/>
      <c r="H219" s="654"/>
      <c r="I219" s="654"/>
      <c r="J219" s="654"/>
      <c r="K219" s="654"/>
      <c r="L219" s="307">
        <f>C219+D219+E219+F219+G219+H219+I219+J219+K219</f>
        <v>0</v>
      </c>
      <c r="M219" s="61"/>
      <c r="N219" s="62"/>
    </row>
    <row r="220" spans="1:14" ht="12.75">
      <c r="A220" s="66" t="s">
        <v>107</v>
      </c>
      <c r="B220" s="67">
        <v>19</v>
      </c>
      <c r="C220" s="652"/>
      <c r="D220" s="652"/>
      <c r="E220" s="652"/>
      <c r="F220" s="652"/>
      <c r="G220" s="652"/>
      <c r="H220" s="652"/>
      <c r="I220" s="652"/>
      <c r="J220" s="652"/>
      <c r="K220" s="652"/>
      <c r="L220" s="307">
        <f>C220+D220+E220+F220+G220+H220+I220+J220+K220</f>
        <v>0</v>
      </c>
      <c r="M220" s="61"/>
      <c r="N220" s="62"/>
    </row>
    <row r="221" spans="1:14" ht="12.75">
      <c r="A221" s="63"/>
      <c r="B221" s="67"/>
      <c r="C221" s="308"/>
      <c r="D221" s="309"/>
      <c r="E221" s="309"/>
      <c r="F221" s="309"/>
      <c r="G221" s="309"/>
      <c r="H221" s="309"/>
      <c r="I221" s="309"/>
      <c r="J221" s="309"/>
      <c r="K221" s="309"/>
      <c r="L221" s="309"/>
      <c r="M221" s="61"/>
      <c r="N221" s="62"/>
    </row>
    <row r="222" spans="1:14" ht="12.75">
      <c r="A222" s="63" t="s">
        <v>7</v>
      </c>
      <c r="B222" s="67">
        <v>20</v>
      </c>
      <c r="C222" s="307">
        <f aca="true" t="shared" si="31" ref="C222:L222">C216+C217+C218+C219+C220</f>
        <v>0</v>
      </c>
      <c r="D222" s="307">
        <f t="shared" si="31"/>
        <v>0</v>
      </c>
      <c r="E222" s="307">
        <f t="shared" si="31"/>
        <v>0</v>
      </c>
      <c r="F222" s="307">
        <f t="shared" si="31"/>
        <v>0</v>
      </c>
      <c r="G222" s="307">
        <f t="shared" si="31"/>
        <v>0</v>
      </c>
      <c r="H222" s="307">
        <f t="shared" si="31"/>
        <v>0</v>
      </c>
      <c r="I222" s="307">
        <f t="shared" si="31"/>
        <v>0</v>
      </c>
      <c r="J222" s="307">
        <f t="shared" si="31"/>
        <v>0</v>
      </c>
      <c r="K222" s="307">
        <f t="shared" si="31"/>
        <v>0</v>
      </c>
      <c r="L222" s="307">
        <f t="shared" si="31"/>
        <v>0</v>
      </c>
      <c r="M222" s="61"/>
      <c r="N222" s="62"/>
    </row>
    <row r="223" spans="1:14" ht="12.75">
      <c r="A223" s="63"/>
      <c r="B223" s="67"/>
      <c r="C223" s="308"/>
      <c r="D223" s="309"/>
      <c r="E223" s="309"/>
      <c r="F223" s="309"/>
      <c r="G223" s="309"/>
      <c r="H223" s="309"/>
      <c r="I223" s="309"/>
      <c r="J223" s="309"/>
      <c r="K223" s="309"/>
      <c r="L223" s="309"/>
      <c r="M223" s="61"/>
      <c r="N223" s="62"/>
    </row>
    <row r="224" spans="1:14" ht="12.75">
      <c r="A224" s="66" t="s">
        <v>108</v>
      </c>
      <c r="B224" s="67">
        <v>21</v>
      </c>
      <c r="C224" s="652"/>
      <c r="D224" s="652"/>
      <c r="E224" s="652"/>
      <c r="F224" s="652"/>
      <c r="G224" s="652"/>
      <c r="H224" s="652"/>
      <c r="I224" s="652"/>
      <c r="J224" s="652"/>
      <c r="K224" s="652"/>
      <c r="L224" s="307">
        <f>C224+D224+E224+F224+G224+H224+I224+J224+K224</f>
        <v>0</v>
      </c>
      <c r="M224" s="61"/>
      <c r="N224" s="62"/>
    </row>
    <row r="225" spans="1:14" ht="12.75">
      <c r="A225" s="66" t="s">
        <v>99</v>
      </c>
      <c r="B225" s="67">
        <v>22</v>
      </c>
      <c r="C225" s="652"/>
      <c r="D225" s="652"/>
      <c r="E225" s="652"/>
      <c r="F225" s="652"/>
      <c r="G225" s="652"/>
      <c r="H225" s="652"/>
      <c r="I225" s="652"/>
      <c r="J225" s="652"/>
      <c r="K225" s="652"/>
      <c r="L225" s="307">
        <f>C225+D225+E225+F225+G225+H225+I225+J225+K225</f>
        <v>0</v>
      </c>
      <c r="M225" s="61"/>
      <c r="N225" s="62"/>
    </row>
    <row r="226" spans="1:14" ht="12.75">
      <c r="A226" s="66" t="s">
        <v>109</v>
      </c>
      <c r="B226" s="67">
        <v>23</v>
      </c>
      <c r="C226" s="652"/>
      <c r="D226" s="652"/>
      <c r="E226" s="652"/>
      <c r="F226" s="652"/>
      <c r="G226" s="652"/>
      <c r="H226" s="652"/>
      <c r="I226" s="652"/>
      <c r="J226" s="652"/>
      <c r="K226" s="652"/>
      <c r="L226" s="307">
        <f>C226+D226+E226+F226+G226+H226+I226+J226+K226</f>
        <v>0</v>
      </c>
      <c r="M226" s="61"/>
      <c r="N226" s="62"/>
    </row>
    <row r="227" spans="1:14" ht="15.75">
      <c r="A227" s="65"/>
      <c r="B227" s="67"/>
      <c r="C227" s="308"/>
      <c r="D227" s="309"/>
      <c r="E227" s="309"/>
      <c r="F227" s="309"/>
      <c r="G227" s="309"/>
      <c r="H227" s="309"/>
      <c r="I227" s="309"/>
      <c r="J227" s="309"/>
      <c r="K227" s="309"/>
      <c r="L227" s="309"/>
      <c r="M227" s="61"/>
      <c r="N227" s="62"/>
    </row>
    <row r="228" spans="1:14" ht="12.75">
      <c r="A228" s="63" t="s">
        <v>110</v>
      </c>
      <c r="B228" s="67">
        <v>24</v>
      </c>
      <c r="C228" s="307">
        <f aca="true" t="shared" si="32" ref="C228:L228">C222+C224+C225+C226</f>
        <v>0</v>
      </c>
      <c r="D228" s="307">
        <f t="shared" si="32"/>
        <v>0</v>
      </c>
      <c r="E228" s="307">
        <f t="shared" si="32"/>
        <v>0</v>
      </c>
      <c r="F228" s="307">
        <f t="shared" si="32"/>
        <v>0</v>
      </c>
      <c r="G228" s="307">
        <f t="shared" si="32"/>
        <v>0</v>
      </c>
      <c r="H228" s="307">
        <f t="shared" si="32"/>
        <v>0</v>
      </c>
      <c r="I228" s="307">
        <f t="shared" si="32"/>
        <v>0</v>
      </c>
      <c r="J228" s="307">
        <f t="shared" si="32"/>
        <v>0</v>
      </c>
      <c r="K228" s="307">
        <f t="shared" si="32"/>
        <v>0</v>
      </c>
      <c r="L228" s="307">
        <f t="shared" si="32"/>
        <v>0</v>
      </c>
      <c r="M228" s="61"/>
      <c r="N228" s="62"/>
    </row>
    <row r="229" spans="1:14" ht="12.75">
      <c r="A229" s="66"/>
      <c r="B229" s="67"/>
      <c r="C229" s="308"/>
      <c r="D229" s="309"/>
      <c r="E229" s="309"/>
      <c r="F229" s="309"/>
      <c r="G229" s="309"/>
      <c r="H229" s="309"/>
      <c r="I229" s="309"/>
      <c r="J229" s="309"/>
      <c r="K229" s="309"/>
      <c r="L229" s="309"/>
      <c r="M229" s="61"/>
      <c r="N229" s="62"/>
    </row>
    <row r="230" spans="1:14" ht="12.75">
      <c r="A230" s="63" t="s">
        <v>111</v>
      </c>
      <c r="B230" s="67">
        <v>25</v>
      </c>
      <c r="C230" s="307">
        <f aca="true" t="shared" si="33" ref="C230:K230">C212-C228</f>
        <v>0</v>
      </c>
      <c r="D230" s="307">
        <f t="shared" si="33"/>
        <v>0</v>
      </c>
      <c r="E230" s="307">
        <f t="shared" si="33"/>
        <v>0</v>
      </c>
      <c r="F230" s="307">
        <f t="shared" si="33"/>
        <v>0</v>
      </c>
      <c r="G230" s="307">
        <f t="shared" si="33"/>
        <v>0</v>
      </c>
      <c r="H230" s="307">
        <f t="shared" si="33"/>
        <v>0</v>
      </c>
      <c r="I230" s="307">
        <f t="shared" si="33"/>
        <v>0</v>
      </c>
      <c r="J230" s="307">
        <f t="shared" si="33"/>
        <v>0</v>
      </c>
      <c r="K230" s="307">
        <f t="shared" si="33"/>
        <v>0</v>
      </c>
      <c r="L230" s="309"/>
      <c r="M230" s="61"/>
      <c r="N230" s="62"/>
    </row>
    <row r="231" spans="1:14" ht="12.75">
      <c r="A231" s="63"/>
      <c r="B231" s="67"/>
      <c r="C231" s="308"/>
      <c r="D231" s="306"/>
      <c r="E231" s="306"/>
      <c r="F231" s="306"/>
      <c r="G231" s="306"/>
      <c r="H231" s="306"/>
      <c r="I231" s="306"/>
      <c r="J231" s="306"/>
      <c r="K231" s="306"/>
      <c r="L231" s="306"/>
      <c r="M231" s="61"/>
      <c r="N231" s="62"/>
    </row>
    <row r="232" spans="1:14" ht="12.75">
      <c r="A232" s="63" t="s">
        <v>112</v>
      </c>
      <c r="B232" s="67">
        <v>26</v>
      </c>
      <c r="C232" s="308"/>
      <c r="D232" s="679">
        <v>0.08</v>
      </c>
      <c r="E232" s="679">
        <v>0.32</v>
      </c>
      <c r="F232" s="679">
        <v>0.72</v>
      </c>
      <c r="G232" s="679">
        <v>1.43</v>
      </c>
      <c r="H232" s="679">
        <v>2.77</v>
      </c>
      <c r="I232" s="679">
        <v>5.45</v>
      </c>
      <c r="J232" s="679">
        <v>11.57</v>
      </c>
      <c r="K232" s="679">
        <v>17.84</v>
      </c>
      <c r="L232" s="71"/>
      <c r="M232" s="61"/>
      <c r="N232" s="62"/>
    </row>
    <row r="233" spans="1:14" ht="12.75">
      <c r="A233" s="63"/>
      <c r="B233" s="67"/>
      <c r="C233" s="308"/>
      <c r="D233" s="306"/>
      <c r="E233" s="306"/>
      <c r="F233" s="306"/>
      <c r="G233" s="306"/>
      <c r="H233" s="306"/>
      <c r="I233" s="306"/>
      <c r="J233" s="306"/>
      <c r="K233" s="306"/>
      <c r="L233" s="306"/>
      <c r="M233" s="61"/>
      <c r="N233" s="62"/>
    </row>
    <row r="234" spans="1:14" ht="12.75">
      <c r="A234" s="63" t="s">
        <v>113</v>
      </c>
      <c r="B234" s="67">
        <v>27</v>
      </c>
      <c r="C234" s="308"/>
      <c r="D234" s="307">
        <f>D230*D232/100</f>
        <v>0</v>
      </c>
      <c r="E234" s="307">
        <f aca="true" t="shared" si="34" ref="E234:K234">E230*E232/100</f>
        <v>0</v>
      </c>
      <c r="F234" s="307">
        <f t="shared" si="34"/>
        <v>0</v>
      </c>
      <c r="G234" s="307">
        <f t="shared" si="34"/>
        <v>0</v>
      </c>
      <c r="H234" s="307">
        <f t="shared" si="34"/>
        <v>0</v>
      </c>
      <c r="I234" s="307">
        <f t="shared" si="34"/>
        <v>0</v>
      </c>
      <c r="J234" s="307">
        <f t="shared" si="34"/>
        <v>0</v>
      </c>
      <c r="K234" s="307">
        <f t="shared" si="34"/>
        <v>0</v>
      </c>
      <c r="L234" s="71"/>
      <c r="M234" s="61"/>
      <c r="N234" s="62"/>
    </row>
    <row r="235" spans="1:14" ht="12.75">
      <c r="A235" s="63"/>
      <c r="B235" s="67"/>
      <c r="C235" s="308"/>
      <c r="D235" s="306"/>
      <c r="E235" s="306"/>
      <c r="F235" s="306"/>
      <c r="G235" s="306"/>
      <c r="H235" s="306"/>
      <c r="I235" s="306"/>
      <c r="J235" s="306"/>
      <c r="K235" s="306"/>
      <c r="L235" s="306"/>
      <c r="M235" s="61"/>
      <c r="N235" s="62"/>
    </row>
    <row r="236" spans="1:14" ht="15.75">
      <c r="A236" s="63" t="s">
        <v>114</v>
      </c>
      <c r="B236" s="67">
        <v>28</v>
      </c>
      <c r="C236" s="308"/>
      <c r="D236" s="305"/>
      <c r="E236" s="305"/>
      <c r="F236" s="305"/>
      <c r="G236" s="305"/>
      <c r="H236" s="305"/>
      <c r="I236" s="305"/>
      <c r="J236" s="305"/>
      <c r="K236" s="305"/>
      <c r="L236" s="307">
        <f>D234+E234+F234+G234+H234+I234+J234+K234</f>
        <v>0</v>
      </c>
      <c r="M236" s="61"/>
      <c r="N236" s="62"/>
    </row>
    <row r="237" s="61" customFormat="1" ht="12.75" customHeight="1"/>
    <row r="238" s="61" customFormat="1" ht="12.75">
      <c r="A238" s="313" t="s">
        <v>673</v>
      </c>
    </row>
    <row r="239" s="61" customFormat="1" ht="15.75">
      <c r="A239" s="75"/>
    </row>
    <row r="240" spans="1:3" s="61" customFormat="1" ht="38.25">
      <c r="A240" s="76"/>
      <c r="B240" s="70" t="s">
        <v>78</v>
      </c>
      <c r="C240" s="70" t="s">
        <v>116</v>
      </c>
    </row>
    <row r="241" spans="1:3" s="61" customFormat="1" ht="12.75">
      <c r="A241" s="68" t="s">
        <v>117</v>
      </c>
      <c r="B241" s="70">
        <v>29</v>
      </c>
      <c r="C241" s="314">
        <f>L48</f>
        <v>0</v>
      </c>
    </row>
    <row r="242" spans="1:3" s="61" customFormat="1" ht="15.75" customHeight="1">
      <c r="A242" s="68" t="s">
        <v>118</v>
      </c>
      <c r="B242" s="69">
        <v>30</v>
      </c>
      <c r="C242" s="314">
        <f>L95</f>
        <v>0</v>
      </c>
    </row>
    <row r="243" spans="1:3" s="61" customFormat="1" ht="15" customHeight="1">
      <c r="A243" s="68" t="s">
        <v>119</v>
      </c>
      <c r="B243" s="69">
        <v>31</v>
      </c>
      <c r="C243" s="314">
        <f>L142</f>
        <v>0</v>
      </c>
    </row>
    <row r="244" spans="1:3" s="61" customFormat="1" ht="15.75" customHeight="1">
      <c r="A244" s="68" t="s">
        <v>120</v>
      </c>
      <c r="B244" s="69">
        <v>32</v>
      </c>
      <c r="C244" s="314">
        <f>L189</f>
        <v>0</v>
      </c>
    </row>
    <row r="245" spans="1:3" s="61" customFormat="1" ht="15.75" customHeight="1">
      <c r="A245" s="68" t="s">
        <v>121</v>
      </c>
      <c r="B245" s="69">
        <v>33</v>
      </c>
      <c r="C245" s="314">
        <f>L236</f>
        <v>0</v>
      </c>
    </row>
    <row r="246" spans="1:3" s="61" customFormat="1" ht="15" customHeight="1" thickBot="1">
      <c r="A246" s="77" t="s">
        <v>122</v>
      </c>
      <c r="B246" s="77">
        <v>34</v>
      </c>
      <c r="C246" s="315">
        <f>ABS(C241)+ABS(C242)+ABS(C243)+ABS(C244)+ABS(C245)</f>
        <v>0</v>
      </c>
    </row>
    <row r="247" spans="1:13" ht="12.75" customHeight="1">
      <c r="A247" s="61"/>
      <c r="B247" s="61"/>
      <c r="C247" s="61"/>
      <c r="D247" s="61"/>
      <c r="E247" s="61"/>
      <c r="F247" s="61"/>
      <c r="G247" s="61"/>
      <c r="H247" s="61"/>
      <c r="I247" s="61"/>
      <c r="J247" s="61"/>
      <c r="K247" s="61"/>
      <c r="L247" s="61"/>
      <c r="M247" s="61"/>
    </row>
    <row r="248" spans="1:13" ht="12.75" customHeight="1">
      <c r="A248" s="61"/>
      <c r="B248" s="61"/>
      <c r="C248" s="61"/>
      <c r="D248" s="61"/>
      <c r="E248" s="61"/>
      <c r="F248" s="61"/>
      <c r="G248" s="61"/>
      <c r="H248" s="61"/>
      <c r="I248" s="61"/>
      <c r="J248" s="61"/>
      <c r="K248" s="61"/>
      <c r="L248" s="61"/>
      <c r="M248" s="61"/>
    </row>
    <row r="249" spans="1:13" ht="12.75" customHeight="1">
      <c r="A249" s="61"/>
      <c r="B249" s="61"/>
      <c r="C249" s="61"/>
      <c r="D249" s="61"/>
      <c r="E249" s="61"/>
      <c r="F249" s="61"/>
      <c r="G249" s="61"/>
      <c r="H249" s="61"/>
      <c r="I249" s="61"/>
      <c r="J249" s="61"/>
      <c r="K249" s="61"/>
      <c r="L249" s="61"/>
      <c r="M249" s="61"/>
    </row>
  </sheetData>
  <sheetProtection password="DCA9" sheet="1"/>
  <mergeCells count="60">
    <mergeCell ref="K192:K193"/>
    <mergeCell ref="L192:L193"/>
    <mergeCell ref="G192:G193"/>
    <mergeCell ref="H192:H193"/>
    <mergeCell ref="I192:I193"/>
    <mergeCell ref="J192:J193"/>
    <mergeCell ref="L51:L52"/>
    <mergeCell ref="A98:A99"/>
    <mergeCell ref="B98:B99"/>
    <mergeCell ref="C98:C99"/>
    <mergeCell ref="D98:D99"/>
    <mergeCell ref="E98:E99"/>
    <mergeCell ref="F98:F99"/>
    <mergeCell ref="G98:G99"/>
    <mergeCell ref="L98:L99"/>
    <mergeCell ref="A51:A52"/>
    <mergeCell ref="B51:B52"/>
    <mergeCell ref="C51:C52"/>
    <mergeCell ref="H98:H99"/>
    <mergeCell ref="F51:F52"/>
    <mergeCell ref="G51:G52"/>
    <mergeCell ref="H51:H52"/>
    <mergeCell ref="D51:D52"/>
    <mergeCell ref="E51:E52"/>
    <mergeCell ref="J51:J52"/>
    <mergeCell ref="K51:K52"/>
    <mergeCell ref="B145:B146"/>
    <mergeCell ref="C145:C146"/>
    <mergeCell ref="D145:D146"/>
    <mergeCell ref="J145:J146"/>
    <mergeCell ref="K145:K146"/>
    <mergeCell ref="J98:J99"/>
    <mergeCell ref="K98:K99"/>
    <mergeCell ref="I51:I52"/>
    <mergeCell ref="L145:L146"/>
    <mergeCell ref="E145:E146"/>
    <mergeCell ref="F145:F146"/>
    <mergeCell ref="G145:G146"/>
    <mergeCell ref="H145:H146"/>
    <mergeCell ref="A192:A193"/>
    <mergeCell ref="B192:B193"/>
    <mergeCell ref="C192:C193"/>
    <mergeCell ref="D192:D193"/>
    <mergeCell ref="A145:A146"/>
    <mergeCell ref="E192:E193"/>
    <mergeCell ref="F192:F193"/>
    <mergeCell ref="I145:I146"/>
    <mergeCell ref="I98:I99"/>
    <mergeCell ref="K4:K5"/>
    <mergeCell ref="L4:L5"/>
    <mergeCell ref="E4:E5"/>
    <mergeCell ref="F4:F5"/>
    <mergeCell ref="G4:G5"/>
    <mergeCell ref="H4:H5"/>
    <mergeCell ref="A4:A5"/>
    <mergeCell ref="B4:B5"/>
    <mergeCell ref="C4:C5"/>
    <mergeCell ref="D4:D5"/>
    <mergeCell ref="I4:I5"/>
    <mergeCell ref="J4:J5"/>
  </mergeCells>
  <printOptions/>
  <pageMargins left="0.75" right="0.75" top="1" bottom="1" header="0.5" footer="0.5"/>
  <pageSetup fitToHeight="5"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Shimmin, Donna</dc:creator>
  <cp:keywords/>
  <dc:description/>
  <cp:lastModifiedBy>Kermode, Andrew</cp:lastModifiedBy>
  <cp:lastPrinted>2014-06-16T13:22:15Z</cp:lastPrinted>
  <dcterms:created xsi:type="dcterms:W3CDTF">1996-10-14T23:33:28Z</dcterms:created>
  <dcterms:modified xsi:type="dcterms:W3CDTF">2018-01-02T16:15:22Z</dcterms:modified>
  <cp:category/>
  <cp:version/>
  <cp:contentType/>
  <cp:contentStatus/>
</cp:coreProperties>
</file>